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1545" windowWidth="15510" windowHeight="5550" tabRatio="827" activeTab="3"/>
  </bookViews>
  <sheets>
    <sheet name="Form Review" sheetId="1" r:id="rId1"/>
    <sheet name="Documentation Review Summary" sheetId="2" r:id="rId2"/>
    <sheet name="Staff Review Tally sheet" sheetId="3" r:id="rId3"/>
    <sheet name="Sys Insp's Summary" sheetId="4" r:id="rId4"/>
    <sheet name="(Sample)Repair Worksheet" sheetId="5" r:id="rId5"/>
    <sheet name="Random Sites fieldsheet" sheetId="6" r:id="rId6"/>
    <sheet name="action plan" sheetId="7" r:id="rId7"/>
    <sheet name="OSWS" sheetId="8" r:id="rId8"/>
  </sheets>
  <definedNames>
    <definedName name="_xlnm.Print_Area" localSheetId="4">'(Sample)Repair Worksheet'!$A$1:$E$71</definedName>
    <definedName name="_xlnm.Print_Area" localSheetId="6">'action plan'!$A$1:$C$30</definedName>
    <definedName name="_xlnm.Print_Area" localSheetId="1">'Documentation Review Summary'!$A$1:$F$48</definedName>
    <definedName name="_xlnm.Print_Area" localSheetId="0">'Form Review'!$A$1:$C$48</definedName>
    <definedName name="_xlnm.Print_Area" localSheetId="7">'OSWS'!$A$1:$E$71</definedName>
    <definedName name="_xlnm.Print_Area" localSheetId="2">'Staff Review Tally sheet'!$A$1:$D$12</definedName>
    <definedName name="_xlnm.Print_Area" localSheetId="3">'Sys Insp''s Summary'!$A$1:$F$52</definedName>
    <definedName name="Z_B76A5868_07BB_4E07_9CC2_DCAC78544F25_.wvu.PrintArea" localSheetId="1" hidden="1">'Documentation Review Summary'!$A$1:$F$44</definedName>
    <definedName name="Z_B76A5868_07BB_4E07_9CC2_DCAC78544F25_.wvu.PrintArea" localSheetId="0" hidden="1">'Form Review'!$A$1:$D$57</definedName>
    <definedName name="Z_B76A5868_07BB_4E07_9CC2_DCAC78544F25_.wvu.PrintArea" localSheetId="2" hidden="1">'Staff Review Tally sheet'!$A$1:$D$14</definedName>
    <definedName name="Z_B76A5868_07BB_4E07_9CC2_DCAC78544F25_.wvu.PrintArea" localSheetId="3" hidden="1">'Sys Insp''s Summary'!$A$2:$F$52</definedName>
    <definedName name="Z_B76A5868_07BB_4E07_9CC2_DCAC78544F25_.wvu.Rows" localSheetId="1" hidden="1">'Documentation Review Summary'!#REF!</definedName>
    <definedName name="Z_B76A5868_07BB_4E07_9CC2_DCAC78544F25_.wvu.Rows" localSheetId="2" hidden="1">'Staff Review Tally sheet'!$7:$8</definedName>
    <definedName name="Z_CB626920_CA01_11D5_BD1C_0080C8429325_.wvu.Cols" localSheetId="1" hidden="1">'Documentation Review Summary'!$C:$G</definedName>
    <definedName name="Z_CB626920_CA01_11D5_BD1C_0080C8429325_.wvu.Cols" localSheetId="3" hidden="1">'Sys Insp''s Summary'!$C:$F</definedName>
    <definedName name="Z_CB626920_CA01_11D5_BD1C_0080C8429325_.wvu.PrintArea" localSheetId="1" hidden="1">'Documentation Review Summary'!$A$1:$Q$49</definedName>
    <definedName name="Z_CB626920_CA01_11D5_BD1C_0080C8429325_.wvu.PrintArea" localSheetId="0" hidden="1">'Form Review'!$A$1:$D$57</definedName>
    <definedName name="Z_CB626920_CA01_11D5_BD1C_0080C8429325_.wvu.PrintArea" localSheetId="2" hidden="1">'Staff Review Tally sheet'!$A$1:$E$14</definedName>
    <definedName name="Z_CB626920_CA01_11D5_BD1C_0080C8429325_.wvu.PrintArea" localSheetId="3" hidden="1">'Sys Insp''s Summary'!$A$1:$K$52</definedName>
  </definedNames>
  <calcPr fullCalcOnLoad="1"/>
</workbook>
</file>

<file path=xl/sharedStrings.xml><?xml version="1.0" encoding="utf-8"?>
<sst xmlns="http://schemas.openxmlformats.org/spreadsheetml/2006/main" count="1948" uniqueCount="338">
  <si>
    <t>IP/CA</t>
  </si>
  <si>
    <t>Permit Application</t>
  </si>
  <si>
    <t>LTAR</t>
  </si>
  <si>
    <t>Proposed System Type stated-Initial</t>
  </si>
  <si>
    <t>Proposed System Type stated-Repair</t>
  </si>
  <si>
    <t>OP</t>
  </si>
  <si>
    <t>Location &amp; Separation Distances</t>
  </si>
  <si>
    <t>Tanks</t>
  </si>
  <si>
    <t>Nitrification Field</t>
  </si>
  <si>
    <t>Application for an Improvement Permit</t>
  </si>
  <si>
    <t>Owners name</t>
  </si>
  <si>
    <t>Owners address</t>
  </si>
  <si>
    <t>Owners phone number</t>
  </si>
  <si>
    <t>Location of property</t>
  </si>
  <si>
    <t>Plat or site plan of property</t>
  </si>
  <si>
    <t>Description of existing and /or proposed facility or structure</t>
  </si>
  <si>
    <t>Type of water supply</t>
  </si>
  <si>
    <t>Signature of owner or owner's legal representative</t>
  </si>
  <si>
    <t>Statement that applicant shall notify health department of:</t>
  </si>
  <si>
    <t>Terms of revocation</t>
  </si>
  <si>
    <t>Application for CA</t>
  </si>
  <si>
    <t>Locations of proposed facility, other proposed structures, and the site for the system showing setbacks to PL or other fixed reference points</t>
  </si>
  <si>
    <t>Improvement Permit</t>
  </si>
  <si>
    <t>Plat or site plan</t>
  </si>
  <si>
    <t>Description of proposed facility</t>
  </si>
  <si>
    <t>Proposed wastewater system location</t>
  </si>
  <si>
    <t>Conditions for any site modification</t>
  </si>
  <si>
    <t>Statement of revocation</t>
  </si>
  <si>
    <t>Issued by</t>
  </si>
  <si>
    <t>Date issued</t>
  </si>
  <si>
    <t>Permit conditions</t>
  </si>
  <si>
    <t>Construction Authorization</t>
  </si>
  <si>
    <t>Conditions regarding system type</t>
  </si>
  <si>
    <t>System layout</t>
  </si>
  <si>
    <t>Location and installation requirements</t>
  </si>
  <si>
    <t>Type of system</t>
  </si>
  <si>
    <t>Proposed system as specified by owner or legal representative that meets the conditions of the IP</t>
  </si>
  <si>
    <t>Operation Permit</t>
  </si>
  <si>
    <t>Is one written?</t>
  </si>
  <si>
    <t>Why denied?</t>
  </si>
  <si>
    <t>Modifications or alternatives given?</t>
  </si>
  <si>
    <t>Signed/Dated?</t>
  </si>
  <si>
    <t>Site Evaluation Information</t>
  </si>
  <si>
    <t>.1937(d)</t>
  </si>
  <si>
    <t>Time period permit is valid.</t>
  </si>
  <si>
    <t>G.S. 130A-335(f)</t>
  </si>
  <si>
    <t>.1937(e)</t>
  </si>
  <si>
    <t>.1937(m)</t>
  </si>
  <si>
    <t>G.S. 130A-336(a)</t>
  </si>
  <si>
    <t>.1937(f)</t>
  </si>
  <si>
    <t>.1937(g)</t>
  </si>
  <si>
    <t>.1937(i)</t>
  </si>
  <si>
    <t>Formal and Informal Appeal process outlined?</t>
  </si>
  <si>
    <t>Rule or Law</t>
  </si>
  <si>
    <t>Site Evaluation Form</t>
  </si>
  <si>
    <t>Is a site evaluation form used to document field work?</t>
  </si>
  <si>
    <t>Y</t>
  </si>
  <si>
    <t>N</t>
  </si>
  <si>
    <t>.1940 (a-g)</t>
  </si>
  <si>
    <t>G.S. 130A-336(a)(3)</t>
  </si>
  <si>
    <t>Pump Tank Inspections:</t>
  </si>
  <si>
    <t>Step Downs</t>
  </si>
  <si>
    <t>Rule .1950</t>
  </si>
  <si>
    <t>Rule .1954</t>
  </si>
  <si>
    <t>.1954 (a) (15)</t>
  </si>
  <si>
    <t>.1954 (b) (4)</t>
  </si>
  <si>
    <t>.1952 (a)</t>
  </si>
  <si>
    <t>.1952 [c] (9)</t>
  </si>
  <si>
    <t>.1955(e)</t>
  </si>
  <si>
    <t>.1955(j)</t>
  </si>
  <si>
    <t>.1955(g) and (m)</t>
  </si>
  <si>
    <t>.1955(g)</t>
  </si>
  <si>
    <t>.1955[c]</t>
  </si>
  <si>
    <t>.1955 (h)</t>
  </si>
  <si>
    <t>.1955 (g)</t>
  </si>
  <si>
    <t>.1955 (l)</t>
  </si>
  <si>
    <t>Permit Denial Letter</t>
  </si>
  <si>
    <t>G.S. 130A-335(g)</t>
  </si>
  <si>
    <t>Design wastewater flow and characteristics (# B.R.'S OR GPD)</t>
  </si>
  <si>
    <t>G.S. 130A-336(a) &amp; .1937(g)</t>
  </si>
  <si>
    <t>.1945(b)</t>
  </si>
  <si>
    <t>.1937 (f)(g)</t>
  </si>
  <si>
    <t>G.S. 130A-336(a)(1)</t>
  </si>
  <si>
    <t>.1939 (a)(1)</t>
  </si>
  <si>
    <t>.1939 (a)(2)</t>
  </si>
  <si>
    <t>.1939 (a)(3)</t>
  </si>
  <si>
    <t>.1939 (a)(4)</t>
  </si>
  <si>
    <t>.1939 (a)(5)</t>
  </si>
  <si>
    <t>.1939 (a)(6)</t>
  </si>
  <si>
    <t>Name</t>
  </si>
  <si>
    <t>Position</t>
  </si>
  <si>
    <t>EHS</t>
  </si>
  <si>
    <t>Finals                   (3)</t>
  </si>
  <si>
    <t>% compliance</t>
  </si>
  <si>
    <t>Information Contained?</t>
  </si>
  <si>
    <t>System type as described in table V(a) of rule .1961</t>
  </si>
  <si>
    <t>Conditions for system performance, operation, maintenance, monitoring and reporting.</t>
  </si>
  <si>
    <t>System components shown - Initial</t>
  </si>
  <si>
    <t>Repair area shown</t>
  </si>
  <si>
    <t>.1955(a)</t>
  </si>
  <si>
    <t>Length of trenches measured</t>
  </si>
  <si>
    <t>Aggregate depth measured</t>
  </si>
  <si>
    <t>Repairs                (1, if available)</t>
  </si>
  <si>
    <t>Field Visit IP/CA    (5)</t>
  </si>
  <si>
    <t>1.  Wetlands</t>
  </si>
  <si>
    <t>2.  Any wastewater generated other than domestic sewage</t>
  </si>
  <si>
    <t>3.  The site is subject to approval by other public agency</t>
  </si>
  <si>
    <t>(LOW)</t>
  </si>
  <si>
    <t>(HIGH)</t>
  </si>
  <si>
    <t>(AVERAGE)</t>
  </si>
  <si>
    <t>Q</t>
  </si>
  <si>
    <t>.1939(a) &amp; .1945(b)</t>
  </si>
  <si>
    <t xml:space="preserve"> .1939(d), .1955, .1956, .1957</t>
  </si>
  <si>
    <t>.1937(g) &amp; .1945(b)</t>
  </si>
  <si>
    <t>System location identifiable by setbacks - Initial</t>
  </si>
  <si>
    <t>Comments</t>
  </si>
  <si>
    <t>Is the Application complete</t>
  </si>
  <si>
    <t>Is there a Site plan/Plat with application</t>
  </si>
  <si>
    <t>Is the House, Drive, etc. shown</t>
  </si>
  <si>
    <t>Topography and Landscape Position Recorded?</t>
  </si>
  <si>
    <t>Slope % Recorded?</t>
  </si>
  <si>
    <t>Texture Class Recorded?</t>
  </si>
  <si>
    <t>Structure type Recorded?</t>
  </si>
  <si>
    <t>Consistence Recorded?</t>
  </si>
  <si>
    <t>Mineralogy Recorded?</t>
  </si>
  <si>
    <t>Sufficient Available Space Recorded?</t>
  </si>
  <si>
    <t>Is the System design consistent with soil/site conditions?</t>
  </si>
  <si>
    <t>Is the System  located in the approved area</t>
  </si>
  <si>
    <t>Is the Design flow (GPD) indicated?</t>
  </si>
  <si>
    <t>Trench depth indicated?</t>
  </si>
  <si>
    <t>Trench width indicated?</t>
  </si>
  <si>
    <t>Trench length indicated?</t>
  </si>
  <si>
    <t>Proposed/existing well shown?</t>
  </si>
  <si>
    <t>Property line lengths shown?</t>
  </si>
  <si>
    <t>Facility/appurtenance setbacks shown from fixed points?</t>
  </si>
  <si>
    <t>Confirmed setback to Wells</t>
  </si>
  <si>
    <t>Confirmed setback to Property Lines</t>
  </si>
  <si>
    <t>Verify Liquid capacity of tank</t>
  </si>
  <si>
    <t>Tank Water tested?</t>
  </si>
  <si>
    <t>Verified proper setting of Float controls</t>
  </si>
  <si>
    <t>Verified use of NEMA 4X Box</t>
  </si>
  <si>
    <t>Verified that the Alarm is audible &amp; visible</t>
  </si>
  <si>
    <t>Verified that the pump &amp; alarm are on separate circuits</t>
  </si>
  <si>
    <t>Verified distance from tank to drainfield or distribution device</t>
  </si>
  <si>
    <t>Checked for proper 2' minimum distance to trench</t>
  </si>
  <si>
    <t>Checked that device is on a solid foundation</t>
  </si>
  <si>
    <t>Verified Proper Trench depth</t>
  </si>
  <si>
    <t>Verified Proper Trench width</t>
  </si>
  <si>
    <t>Verified Proper Distance between trenches</t>
  </si>
  <si>
    <t>Verified Proper Trench grades</t>
  </si>
  <si>
    <t>Verified 2' undisturbed earth</t>
  </si>
  <si>
    <t>Verified Proper Rise over stepdowns</t>
  </si>
  <si>
    <t>Verified Solid pipe used over stepdowns</t>
  </si>
  <si>
    <t>Confirmed other applicable .1950 Setback Requirements</t>
  </si>
  <si>
    <t>Review of Final Inspections for Issuance of Operation Permits</t>
  </si>
  <si>
    <t>Soil Wetness Condition Recorded When Encountered?</t>
  </si>
  <si>
    <t>Soil Depth to Rock or Parent Material Recorded When Encountered?</t>
  </si>
  <si>
    <t>Depth to Restrictive Horizons Recorded When Encountered?</t>
  </si>
  <si>
    <t>Are the Profile Locations Shown?</t>
  </si>
  <si>
    <r>
      <t xml:space="preserve">Are the S/PS Profiles in system </t>
    </r>
    <r>
      <rPr>
        <b/>
        <sz val="14"/>
        <rFont val="Arial"/>
        <family val="2"/>
      </rPr>
      <t>&amp;</t>
    </r>
    <r>
      <rPr>
        <sz val="14"/>
        <rFont val="Arial"/>
        <family val="2"/>
      </rPr>
      <t xml:space="preserve"> in repair area?</t>
    </r>
  </si>
  <si>
    <t>Number of auger borings made:</t>
  </si>
  <si>
    <t>COUNTY</t>
  </si>
  <si>
    <t>Written report re: soil and site conditions included?</t>
  </si>
  <si>
    <t>Were sufficient auger borings made?</t>
  </si>
  <si>
    <t>Confirmed setback to Foundation and Drain?</t>
  </si>
  <si>
    <t>Visually inspect the exterior</t>
  </si>
  <si>
    <t>Visually inspect the interior</t>
  </si>
  <si>
    <t>Inspect outlet, baffle &amp; filter</t>
  </si>
  <si>
    <t>Inspect inlet</t>
  </si>
  <si>
    <t>Verify Presence of Date of manufacture</t>
  </si>
  <si>
    <t>Supply Line from tank to drainfield or distribution device</t>
  </si>
  <si>
    <t>Distribution Device to Drainfield</t>
  </si>
  <si>
    <t>Verified required fall?</t>
  </si>
  <si>
    <t>Verified device will perform as designed</t>
  </si>
  <si>
    <t>Verified Required fall to nitrification field</t>
  </si>
  <si>
    <t>. 1969</t>
  </si>
  <si>
    <t>Innovative systems installed per approval</t>
  </si>
  <si>
    <t>Verified device is water tight</t>
  </si>
  <si>
    <t>Number of Bedrooms, employees, seats, etc. indicated?</t>
  </si>
  <si>
    <t>All of information for IP Application, plus:</t>
  </si>
  <si>
    <t>Verified proper Material?</t>
  </si>
  <si>
    <t>Repair packages (10 total min)</t>
  </si>
  <si>
    <t>Is there an Application?</t>
  </si>
  <si>
    <t>Was a soil &amp; site evaluation documented?</t>
  </si>
  <si>
    <t>Was a homeowner interview form utilized?</t>
  </si>
  <si>
    <t>Repair System Type</t>
  </si>
  <si>
    <t>Repair Trench Depth</t>
  </si>
  <si>
    <t>Original System Age</t>
  </si>
  <si>
    <t>Was the cause determined?</t>
  </si>
  <si>
    <t>Were the System Components Evaluated?</t>
  </si>
  <si>
    <t>Was the Water usage checked?</t>
  </si>
  <si>
    <t>Was the Frequency of the failure Determined?</t>
  </si>
  <si>
    <t xml:space="preserve">Total resolution Time </t>
  </si>
  <si>
    <t>Was the Failure Located?</t>
  </si>
  <si>
    <t>Original System Type Determined?</t>
  </si>
  <si>
    <t>Was the failure resolved?</t>
  </si>
  <si>
    <t>Was a NOV issued?</t>
  </si>
  <si>
    <t>Permit # or name</t>
  </si>
  <si>
    <t>Yes</t>
  </si>
  <si>
    <t>No</t>
  </si>
  <si>
    <t>Couldn't tell</t>
  </si>
  <si>
    <t>% affirmative</t>
  </si>
  <si>
    <t>EHS  ________________________________________</t>
  </si>
  <si>
    <t>Reviewer  _____________</t>
  </si>
  <si>
    <t>Site 1  _______________________________________</t>
  </si>
  <si>
    <t>Date  _________________</t>
  </si>
  <si>
    <t xml:space="preserve">Is the system design consistent with soil/site conditions?     </t>
  </si>
  <si>
    <t xml:space="preserve">Is the system located in the approved area? </t>
  </si>
  <si>
    <t>Site 2  _______________________________________</t>
  </si>
  <si>
    <t>Site 3  _______________________________________</t>
  </si>
  <si>
    <r>
      <t>¨</t>
    </r>
    <r>
      <rPr>
        <sz val="12"/>
        <rFont val="Comic Sans MS"/>
        <family val="4"/>
      </rPr>
      <t xml:space="preserve"> Yes        </t>
    </r>
    <r>
      <rPr>
        <sz val="16"/>
        <rFont val="Wingdings"/>
        <family val="0"/>
      </rPr>
      <t>¨</t>
    </r>
    <r>
      <rPr>
        <sz val="12"/>
        <rFont val="Comic Sans MS"/>
        <family val="4"/>
      </rPr>
      <t xml:space="preserve">  No</t>
    </r>
  </si>
  <si>
    <t>Repair/Troubleshooting Worksheet</t>
  </si>
  <si>
    <t>(MIN)</t>
  </si>
  <si>
    <t>(MAX)</t>
  </si>
  <si>
    <t>(Average)</t>
  </si>
  <si>
    <t>Days From Application to Construction Authorization</t>
  </si>
  <si>
    <t>Days From Construction Authorization to Operation Permit</t>
  </si>
  <si>
    <t>Age @ time of repair:</t>
  </si>
  <si>
    <t>Initial System Type and Age at Time of Repair</t>
  </si>
  <si>
    <t>Number</t>
  </si>
  <si>
    <t>Min</t>
  </si>
  <si>
    <t>Max</t>
  </si>
  <si>
    <t>Average</t>
  </si>
  <si>
    <t>Bed</t>
  </si>
  <si>
    <t>Chamber</t>
  </si>
  <si>
    <t>EZ Flow</t>
  </si>
  <si>
    <t>Gravel Trench</t>
  </si>
  <si>
    <t>Large Diameter Pipe</t>
  </si>
  <si>
    <t>LPP</t>
  </si>
  <si>
    <t>PPBPS</t>
  </si>
  <si>
    <t>Other</t>
  </si>
  <si>
    <t>Totals:</t>
  </si>
  <si>
    <t>smith</t>
  </si>
  <si>
    <t>jones</t>
  </si>
  <si>
    <t>kowalski</t>
  </si>
  <si>
    <t>jeter</t>
  </si>
  <si>
    <t>bogdonavich</t>
  </si>
  <si>
    <t>robinson</t>
  </si>
  <si>
    <t>ashton</t>
  </si>
  <si>
    <t>cross</t>
  </si>
  <si>
    <t>young</t>
  </si>
  <si>
    <t>fitzgerald</t>
  </si>
  <si>
    <t>aa</t>
  </si>
  <si>
    <t>bb</t>
  </si>
  <si>
    <t>cc</t>
  </si>
  <si>
    <t>dd</t>
  </si>
  <si>
    <t>ee</t>
  </si>
  <si>
    <t>y</t>
  </si>
  <si>
    <t>n</t>
  </si>
  <si>
    <t>x</t>
  </si>
  <si>
    <t>j</t>
  </si>
  <si>
    <t>na</t>
  </si>
  <si>
    <t>NA</t>
  </si>
  <si>
    <t>q</t>
  </si>
  <si>
    <t>Date for</t>
  </si>
  <si>
    <t xml:space="preserve">Date for </t>
  </si>
  <si>
    <t>Program Improvement Team</t>
  </si>
  <si>
    <t>completion:</t>
  </si>
  <si>
    <t>Follow Up:</t>
  </si>
  <si>
    <t>Policies &amp; Procedures</t>
  </si>
  <si>
    <t>Summer 2004</t>
  </si>
  <si>
    <t>2.  Every application must be signed by the owner or the owner's legal representative.</t>
  </si>
  <si>
    <t>Forms</t>
  </si>
  <si>
    <t xml:space="preserve">b.  Statements that the applicant shall notify the health department of the presence of previously identified jurisdictional wetlands, of any wastewater generated other than domestic sewage, and whether the site is subject to approval by any other public </t>
  </si>
  <si>
    <t>c.  The time period the permit is valid must be stated on the application for an improvement permit.  Include the requirements for a permit that is valid for 5 years as well as for a permit that is valid without expiration.</t>
  </si>
  <si>
    <t>immediately</t>
  </si>
  <si>
    <t>1.  Detailed descriptions of soil profiles to a depth of 48” or an unsuitable condition must be documented for every site evaluated, both new and repair.  All soil profile locations must be shown.  Documentation must support the system designed.</t>
  </si>
  <si>
    <t>2.  Sufficient borings must be made in both the system and the repair area for each site to confirm that the initial system and repair system designs match the soil and site conditions throughout the designated areas.</t>
  </si>
  <si>
    <t xml:space="preserve">1.  All applications shall include appropriate plat or site plan.  </t>
  </si>
  <si>
    <t>3.  Denial Letter</t>
  </si>
  <si>
    <t>A written report regarding soil and site conditions responsible for the denial must be included with the denial letter.</t>
  </si>
  <si>
    <t>1.  Application for IP &amp; CA</t>
  </si>
  <si>
    <t>f.  The proposed system type as specified by the owner or the owner’s legal representative must be stated on the application for construction authorization.</t>
  </si>
  <si>
    <t>d.  The owner's phone number must be stated on the application.</t>
  </si>
  <si>
    <t>e.  The application may only be signed by the current property owner or the owner's legal representataive.</t>
  </si>
  <si>
    <t>a.  A suitable site plan must be submitted by the applicant as a part of every application for an improvement permit.</t>
  </si>
  <si>
    <t>5. Design flow, trench width, and the proposed repair system type must be stated on the permit.</t>
  </si>
  <si>
    <t>4.  Setbacks from fixed reference points to the facility  nd the proposed or existing well area must be shown on the permit sketch.</t>
  </si>
  <si>
    <t>3.  An application must be submitted for every site.  Only one system shall be permitted on each permit.</t>
  </si>
  <si>
    <t>6.  The on-site staff must work to achieve better consistency and accuracy in recognizing and setting LTAR’s</t>
  </si>
  <si>
    <t>7.  A site and soil evaluation must be performed and documented for every failure analysis and issuance of a repair permit.</t>
  </si>
  <si>
    <t>Summer 2003</t>
  </si>
  <si>
    <t>OSWS MANPOWER ASSESSMENT</t>
  </si>
  <si>
    <t>for</t>
  </si>
  <si>
    <t>County</t>
  </si>
  <si>
    <t>On-Site Wastewater Activities - 2000-2001</t>
  </si>
  <si>
    <t>Activity</t>
  </si>
  <si>
    <t>#/year</t>
  </si>
  <si>
    <t>#/day</t>
  </si>
  <si>
    <t>Estimated
Man -Days
Required</t>
  </si>
  <si>
    <t>Site Evaluations</t>
  </si>
  <si>
    <t>Consultative Visits</t>
  </si>
  <si>
    <t>Operation Permits</t>
  </si>
  <si>
    <t>Existing System Inspections</t>
  </si>
  <si>
    <t>Complaints Investigated</t>
  </si>
  <si>
    <t>Maintenance Inspections</t>
  </si>
  <si>
    <t>Total Field Days OSWS</t>
  </si>
  <si>
    <t>Water Supply Protection</t>
  </si>
  <si>
    <t>Estimated Man-Days Required</t>
  </si>
  <si>
    <t>Well Site Visits</t>
  </si>
  <si>
    <t>Well permits</t>
  </si>
  <si>
    <t>Well Grouting inspections</t>
  </si>
  <si>
    <t xml:space="preserve">Water Samples Taken </t>
  </si>
  <si>
    <t>Water Supplies Inspected</t>
  </si>
  <si>
    <t>Well Consultative visits</t>
  </si>
  <si>
    <t>Total Field Days Water Supply Protection</t>
  </si>
  <si>
    <t>Total Field Activities</t>
  </si>
  <si>
    <t>Office and Travel Activities</t>
  </si>
  <si>
    <t>Type of Activity</t>
  </si>
  <si>
    <t>Expected
% of time</t>
  </si>
  <si>
    <t>Total Office and Travel Activities</t>
  </si>
  <si>
    <t>SUMMARY OSWS</t>
  </si>
  <si>
    <t>Estimated Man-Days for On-Site Wastewater State Law Enforcement</t>
  </si>
  <si>
    <t>Estimated Man-Days for Water Supply Activities</t>
  </si>
  <si>
    <t>Estimated Man-Days for Administrative Activities</t>
  </si>
  <si>
    <t>Total Estimated  Man-Days</t>
  </si>
  <si>
    <t>Minimum Number of Environmental Health Specialists required</t>
  </si>
  <si>
    <t>(Man-Days divided by 239)</t>
  </si>
  <si>
    <t>Current Number of Environmental Health Specialist positions (non-supervisory)</t>
  </si>
  <si>
    <t>Additional Environmental Health Specialist positions needed (non-supervisory)</t>
  </si>
  <si>
    <t>Office (includes client contact time, report preparation, etc.) 239 workdays X 3 employees X .34)</t>
  </si>
  <si>
    <t>Travel Time (239 workdays X 3 employees X .19)</t>
  </si>
  <si>
    <t>Generic County Forms Review</t>
  </si>
  <si>
    <t>Generic County Documentation &amp; Field Review Summary</t>
  </si>
  <si>
    <t>GENERIC COUNTY</t>
  </si>
  <si>
    <t>Generic County Action Plan Timeline</t>
  </si>
  <si>
    <t>Permit Documentation &amp; Field Work</t>
  </si>
  <si>
    <t>10. When reissuing permits, old soil data should be confirmed and the re-evaluation documented.</t>
  </si>
  <si>
    <t>9. An investigation using pits must be conducted on sites where the system trench bottom depth will not maintain the required 12’ separation from saprolite.  These pits must be deep enough to evaluate a minimum of 24” below the proposed trench bottom.</t>
  </si>
  <si>
    <t>Generic</t>
  </si>
  <si>
    <t xml:space="preserve">8. The slope of the site must be checked and then taken into account when determining maximum trench bottom depth. </t>
  </si>
  <si>
    <t>continued</t>
  </si>
  <si>
    <t>Tommy</t>
  </si>
  <si>
    <t>George</t>
  </si>
  <si>
    <t>Jane</t>
  </si>
  <si>
    <t xml:space="preserve"> Generic County Staff Review Tally</t>
  </si>
  <si>
    <t>t</t>
  </si>
  <si>
    <t>g</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</si>
</sst>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0.0;;@"/>
    <numFmt numFmtId="173" formatCode="0.0000000"/>
    <numFmt numFmtId="174" formatCode="0.000000"/>
    <numFmt numFmtId="175" formatCode="0.00000"/>
    <numFmt numFmtId="176" formatCode="0.0000"/>
  </numFmts>
  <fonts count="28">
    <font>
      <sz val="10"/>
      <name val="Arial"/>
      <family val="0"/>
    </font>
    <font>
      <b/>
      <sz val="10"/>
      <name val="Arial"/>
      <family val="2"/>
    </font>
    <font>
      <b/>
      <u val="single"/>
      <sz val="10"/>
      <name val="Arial"/>
      <family val="2"/>
    </font>
    <font>
      <sz val="14"/>
      <name val="Arial"/>
      <family val="2"/>
    </font>
    <font>
      <b/>
      <sz val="14"/>
      <name val="Arial"/>
      <family val="2"/>
    </font>
    <font>
      <b/>
      <sz val="12"/>
      <name val="Arial"/>
      <family val="2"/>
    </font>
    <font>
      <b/>
      <u val="single"/>
      <sz val="14"/>
      <name val="Arial"/>
      <family val="2"/>
    </font>
    <font>
      <b/>
      <sz val="20"/>
      <name val="Arial"/>
      <family val="2"/>
    </font>
    <font>
      <sz val="12"/>
      <name val="Arial"/>
      <family val="2"/>
    </font>
    <font>
      <b/>
      <u val="single"/>
      <sz val="12"/>
      <name val="Arial"/>
      <family val="2"/>
    </font>
    <font>
      <sz val="20"/>
      <name val="Arial"/>
      <family val="2"/>
    </font>
    <font>
      <u val="single"/>
      <sz val="16"/>
      <name val="Arial"/>
      <family val="0"/>
    </font>
    <font>
      <sz val="8"/>
      <name val="Arial"/>
      <family val="0"/>
    </font>
    <font>
      <sz val="10"/>
      <color indexed="8"/>
      <name val="Arial"/>
      <family val="2"/>
    </font>
    <font>
      <sz val="12"/>
      <color indexed="8"/>
      <name val="Arial"/>
      <family val="2"/>
    </font>
    <font>
      <sz val="16"/>
      <color indexed="9"/>
      <name val="Arial"/>
      <family val="2"/>
    </font>
    <font>
      <sz val="14"/>
      <color indexed="9"/>
      <name val="Arial"/>
      <family val="2"/>
    </font>
    <font>
      <sz val="20"/>
      <color indexed="8"/>
      <name val="Arial"/>
      <family val="2"/>
    </font>
    <font>
      <b/>
      <sz val="18"/>
      <name val="Arial"/>
      <family val="0"/>
    </font>
    <font>
      <sz val="11"/>
      <name val="Arial"/>
      <family val="2"/>
    </font>
    <font>
      <b/>
      <sz val="11"/>
      <name val="Arial"/>
      <family val="2"/>
    </font>
    <font>
      <sz val="12"/>
      <name val="Comic Sans MS"/>
      <family val="4"/>
    </font>
    <font>
      <sz val="16"/>
      <name val="Wingdings"/>
      <family val="0"/>
    </font>
    <font>
      <u val="single"/>
      <sz val="5"/>
      <color indexed="36"/>
      <name val="Arial"/>
      <family val="0"/>
    </font>
    <font>
      <u val="single"/>
      <sz val="5"/>
      <color indexed="12"/>
      <name val="Arial"/>
      <family val="0"/>
    </font>
    <font>
      <sz val="10"/>
      <name val="Comic Sans MS"/>
      <family val="4"/>
    </font>
    <font>
      <b/>
      <u val="single"/>
      <sz val="16"/>
      <name val="Arial"/>
      <family val="2"/>
    </font>
    <font>
      <b/>
      <sz val="16"/>
      <name val="Arial"/>
      <family val="2"/>
    </font>
  </fonts>
  <fills count="5">
    <fill>
      <patternFill/>
    </fill>
    <fill>
      <patternFill patternType="gray125"/>
    </fill>
    <fill>
      <patternFill patternType="solid">
        <fgColor indexed="55"/>
        <bgColor indexed="64"/>
      </patternFill>
    </fill>
    <fill>
      <patternFill patternType="solid">
        <fgColor indexed="45"/>
        <bgColor indexed="64"/>
      </patternFill>
    </fill>
    <fill>
      <patternFill patternType="solid">
        <fgColor indexed="13"/>
        <bgColor indexed="64"/>
      </patternFill>
    </fill>
  </fills>
  <borders count="18">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style="mediu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cellStyleXfs>
  <cellXfs count="310">
    <xf numFmtId="0" fontId="0" fillId="0" borderId="0" xfId="0" applyAlignment="1">
      <alignment/>
    </xf>
    <xf numFmtId="0" fontId="0" fillId="0" borderId="0" xfId="0" applyAlignment="1">
      <alignment horizontal="center"/>
    </xf>
    <xf numFmtId="0" fontId="2" fillId="0" borderId="0" xfId="0" applyFont="1" applyAlignment="1">
      <alignment horizontal="center"/>
    </xf>
    <xf numFmtId="164" fontId="0" fillId="0" borderId="0" xfId="0" applyNumberFormat="1" applyAlignment="1">
      <alignment horizontal="center"/>
    </xf>
    <xf numFmtId="0" fontId="3" fillId="0" borderId="0" xfId="0" applyFont="1" applyAlignment="1">
      <alignment/>
    </xf>
    <xf numFmtId="0" fontId="0" fillId="0" borderId="0" xfId="0" applyFill="1" applyAlignment="1">
      <alignment/>
    </xf>
    <xf numFmtId="0" fontId="4" fillId="0" borderId="0" xfId="0" applyFont="1" applyAlignment="1">
      <alignment horizontal="center"/>
    </xf>
    <xf numFmtId="0" fontId="0" fillId="0" borderId="0" xfId="0" applyBorder="1" applyAlignment="1">
      <alignment/>
    </xf>
    <xf numFmtId="0" fontId="2" fillId="0" borderId="0" xfId="0" applyFont="1" applyBorder="1" applyAlignment="1">
      <alignment horizontal="center"/>
    </xf>
    <xf numFmtId="0" fontId="0" fillId="0" borderId="0" xfId="0" applyFont="1" applyBorder="1" applyAlignment="1">
      <alignment/>
    </xf>
    <xf numFmtId="0" fontId="2"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Border="1" applyAlignment="1">
      <alignment horizontal="center"/>
    </xf>
    <xf numFmtId="0" fontId="5" fillId="0" borderId="0" xfId="0" applyFont="1" applyBorder="1" applyAlignment="1">
      <alignment horizontal="center"/>
    </xf>
    <xf numFmtId="0" fontId="0" fillId="0" borderId="1" xfId="0" applyBorder="1" applyAlignment="1">
      <alignment horizontal="center"/>
    </xf>
    <xf numFmtId="0" fontId="0" fillId="0" borderId="1" xfId="0" applyFill="1" applyBorder="1" applyAlignment="1">
      <alignment horizontal="center"/>
    </xf>
    <xf numFmtId="0" fontId="0" fillId="0" borderId="0" xfId="0" applyFill="1" applyAlignment="1">
      <alignment horizontal="center"/>
    </xf>
    <xf numFmtId="0" fontId="0" fillId="0" borderId="0" xfId="0" applyFill="1" applyBorder="1" applyAlignment="1">
      <alignment horizontal="center"/>
    </xf>
    <xf numFmtId="0" fontId="4" fillId="0" borderId="0" xfId="0" applyFont="1" applyFill="1" applyAlignment="1">
      <alignment horizontal="right"/>
    </xf>
    <xf numFmtId="0" fontId="2"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horizontal="center"/>
    </xf>
    <xf numFmtId="0" fontId="3" fillId="0" borderId="1" xfId="0" applyFont="1" applyFill="1" applyBorder="1" applyAlignment="1">
      <alignment horizontal="right"/>
    </xf>
    <xf numFmtId="9" fontId="0" fillId="0" borderId="1" xfId="0" applyNumberFormat="1" applyFill="1" applyBorder="1" applyAlignment="1">
      <alignment horizontal="center"/>
    </xf>
    <xf numFmtId="0" fontId="3" fillId="0" borderId="0" xfId="0" applyFont="1" applyFill="1" applyAlignment="1">
      <alignment horizontal="right"/>
    </xf>
    <xf numFmtId="9" fontId="0" fillId="0" borderId="0" xfId="0" applyNumberFormat="1" applyFill="1" applyBorder="1" applyAlignment="1">
      <alignment horizontal="center"/>
    </xf>
    <xf numFmtId="0" fontId="3" fillId="0" borderId="0" xfId="0" applyFont="1" applyFill="1" applyAlignment="1">
      <alignment/>
    </xf>
    <xf numFmtId="0" fontId="0" fillId="0" borderId="2" xfId="0" applyFill="1" applyBorder="1" applyAlignment="1">
      <alignment/>
    </xf>
    <xf numFmtId="0" fontId="0" fillId="0" borderId="3" xfId="0" applyFill="1" applyBorder="1" applyAlignment="1">
      <alignment/>
    </xf>
    <xf numFmtId="0" fontId="0" fillId="0" borderId="4" xfId="0" applyFill="1" applyBorder="1" applyAlignment="1">
      <alignment horizontal="center"/>
    </xf>
    <xf numFmtId="0" fontId="3" fillId="0" borderId="0" xfId="0" applyFont="1" applyFill="1" applyBorder="1" applyAlignment="1">
      <alignment horizontal="right"/>
    </xf>
    <xf numFmtId="0" fontId="3" fillId="0" borderId="5" xfId="0" applyFont="1" applyFill="1" applyBorder="1" applyAlignment="1">
      <alignment horizontal="right" wrapText="1"/>
    </xf>
    <xf numFmtId="0" fontId="0" fillId="0" borderId="5" xfId="0" applyFill="1" applyBorder="1" applyAlignment="1">
      <alignment horizontal="center"/>
    </xf>
    <xf numFmtId="0" fontId="3" fillId="0" borderId="5" xfId="0" applyFont="1" applyFill="1" applyBorder="1" applyAlignment="1">
      <alignment horizontal="right"/>
    </xf>
    <xf numFmtId="0" fontId="5" fillId="0" borderId="1" xfId="0" applyFont="1" applyFill="1" applyBorder="1" applyAlignment="1">
      <alignment horizontal="center"/>
    </xf>
    <xf numFmtId="0" fontId="3" fillId="0" borderId="0" xfId="0" applyFont="1" applyAlignment="1">
      <alignment horizontal="center"/>
    </xf>
    <xf numFmtId="0" fontId="5" fillId="0" borderId="6" xfId="0" applyFont="1" applyFill="1" applyBorder="1" applyAlignment="1">
      <alignment horizontal="center"/>
    </xf>
    <xf numFmtId="0" fontId="0" fillId="0" borderId="6" xfId="0" applyFill="1" applyBorder="1" applyAlignment="1">
      <alignment horizontal="center"/>
    </xf>
    <xf numFmtId="0" fontId="0" fillId="0" borderId="0" xfId="0" applyFill="1" applyBorder="1" applyAlignment="1">
      <alignment/>
    </xf>
    <xf numFmtId="0" fontId="0" fillId="0" borderId="0" xfId="0" applyFill="1" applyBorder="1" applyAlignment="1">
      <alignment horizontal="left" wrapText="1"/>
    </xf>
    <xf numFmtId="0" fontId="8" fillId="0" borderId="0" xfId="0" applyFont="1" applyBorder="1" applyAlignment="1">
      <alignment horizontal="center"/>
    </xf>
    <xf numFmtId="0" fontId="9" fillId="0" borderId="0" xfId="0" applyFont="1" applyAlignment="1">
      <alignment horizontal="center"/>
    </xf>
    <xf numFmtId="0" fontId="9" fillId="0" borderId="0" xfId="0" applyFont="1" applyAlignment="1">
      <alignment/>
    </xf>
    <xf numFmtId="0" fontId="8" fillId="0" borderId="1" xfId="0" applyFont="1" applyBorder="1" applyAlignment="1">
      <alignment horizontal="center"/>
    </xf>
    <xf numFmtId="0" fontId="8" fillId="0" borderId="1" xfId="0" applyFont="1" applyBorder="1" applyAlignment="1">
      <alignment horizontal="right"/>
    </xf>
    <xf numFmtId="9" fontId="8" fillId="0" borderId="1" xfId="0" applyNumberFormat="1" applyFont="1" applyBorder="1" applyAlignment="1">
      <alignment horizontal="center"/>
    </xf>
    <xf numFmtId="0" fontId="8" fillId="0" borderId="0" xfId="0" applyFont="1" applyAlignment="1">
      <alignment horizontal="center"/>
    </xf>
    <xf numFmtId="0" fontId="8" fillId="0" borderId="0" xfId="0" applyFont="1" applyBorder="1" applyAlignment="1">
      <alignment/>
    </xf>
    <xf numFmtId="0" fontId="8" fillId="0" borderId="0" xfId="0" applyFont="1" applyAlignment="1">
      <alignment/>
    </xf>
    <xf numFmtId="0" fontId="8" fillId="0" borderId="0" xfId="0" applyFont="1" applyFill="1" applyAlignment="1">
      <alignment/>
    </xf>
    <xf numFmtId="0" fontId="8" fillId="0" borderId="3" xfId="0" applyFont="1" applyBorder="1" applyAlignment="1">
      <alignment horizontal="center"/>
    </xf>
    <xf numFmtId="9" fontId="8" fillId="0" borderId="3" xfId="0" applyNumberFormat="1" applyFont="1" applyBorder="1" applyAlignment="1">
      <alignment horizontal="center"/>
    </xf>
    <xf numFmtId="0" fontId="8" fillId="0" borderId="7" xfId="0" applyFont="1" applyBorder="1" applyAlignment="1">
      <alignment horizontal="center"/>
    </xf>
    <xf numFmtId="9" fontId="8" fillId="0" borderId="0" xfId="0" applyNumberFormat="1" applyFont="1" applyBorder="1" applyAlignment="1">
      <alignment horizontal="center"/>
    </xf>
    <xf numFmtId="0" fontId="8" fillId="0" borderId="0" xfId="0" applyFont="1" applyFill="1" applyAlignment="1">
      <alignment horizontal="center" vertical="center" textRotation="90" wrapText="1"/>
    </xf>
    <xf numFmtId="0" fontId="5" fillId="0" borderId="1" xfId="0" applyFont="1" applyFill="1" applyBorder="1" applyAlignment="1">
      <alignment horizontal="center" shrinkToFit="1"/>
    </xf>
    <xf numFmtId="1" fontId="0" fillId="0" borderId="1" xfId="0" applyNumberFormat="1" applyFill="1" applyBorder="1" applyAlignment="1">
      <alignment horizontal="center"/>
    </xf>
    <xf numFmtId="0" fontId="0" fillId="0" borderId="1" xfId="0" applyFill="1" applyBorder="1" applyAlignment="1">
      <alignment/>
    </xf>
    <xf numFmtId="0" fontId="3" fillId="0" borderId="7" xfId="0" applyFont="1" applyFill="1" applyBorder="1" applyAlignment="1">
      <alignment horizontal="right"/>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horizontal="center"/>
      <protection/>
    </xf>
    <xf numFmtId="0" fontId="0" fillId="0" borderId="1" xfId="0" applyNumberFormat="1" applyFont="1" applyFill="1" applyBorder="1" applyAlignment="1" applyProtection="1">
      <alignment horizontal="left" wrapText="1"/>
      <protection/>
    </xf>
    <xf numFmtId="9" fontId="0"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horizontal="left"/>
      <protection/>
    </xf>
    <xf numFmtId="0" fontId="0" fillId="0" borderId="1" xfId="0" applyNumberFormat="1" applyFont="1" applyFill="1" applyBorder="1" applyAlignment="1" applyProtection="1">
      <alignment wrapText="1"/>
      <protection/>
    </xf>
    <xf numFmtId="0" fontId="0" fillId="0" borderId="8" xfId="0" applyNumberFormat="1" applyFont="1" applyFill="1" applyBorder="1" applyAlignment="1" applyProtection="1">
      <alignment horizontal="left" wrapText="1"/>
      <protection/>
    </xf>
    <xf numFmtId="0" fontId="0" fillId="0" borderId="9" xfId="0" applyNumberFormat="1" applyFont="1" applyFill="1" applyBorder="1" applyAlignment="1" applyProtection="1">
      <alignment horizontal="left"/>
      <protection/>
    </xf>
    <xf numFmtId="0" fontId="0" fillId="0" borderId="10" xfId="0" applyNumberFormat="1" applyFont="1" applyFill="1" applyBorder="1" applyAlignment="1" applyProtection="1">
      <alignment horizontal="left" wrapText="1"/>
      <protection/>
    </xf>
    <xf numFmtId="0" fontId="0" fillId="0" borderId="5" xfId="0" applyNumberFormat="1" applyFont="1" applyFill="1" applyBorder="1" applyAlignment="1" applyProtection="1">
      <alignment horizontal="left" wrapText="1"/>
      <protection/>
    </xf>
    <xf numFmtId="1" fontId="0" fillId="0" borderId="0" xfId="0" applyNumberFormat="1" applyFont="1" applyFill="1" applyBorder="1" applyAlignment="1" applyProtection="1">
      <alignment horizontal="center"/>
      <protection/>
    </xf>
    <xf numFmtId="2" fontId="0"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left"/>
      <protection/>
    </xf>
    <xf numFmtId="0" fontId="0" fillId="0" borderId="1"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horizontal="left" wrapText="1"/>
      <protection/>
    </xf>
    <xf numFmtId="0" fontId="0" fillId="0" borderId="9" xfId="0" applyNumberFormat="1" applyFont="1" applyFill="1" applyBorder="1" applyAlignment="1" applyProtection="1">
      <alignment/>
      <protection/>
    </xf>
    <xf numFmtId="0" fontId="8" fillId="0" borderId="0" xfId="0" applyFont="1" applyBorder="1" applyAlignment="1">
      <alignment horizontal="right"/>
    </xf>
    <xf numFmtId="9" fontId="0" fillId="0" borderId="5" xfId="0" applyNumberFormat="1" applyFill="1" applyBorder="1" applyAlignment="1">
      <alignment horizontal="center"/>
    </xf>
    <xf numFmtId="0" fontId="3" fillId="0" borderId="1" xfId="0" applyFont="1" applyFill="1" applyBorder="1" applyAlignment="1">
      <alignment horizontal="right" vertical="center"/>
    </xf>
    <xf numFmtId="0" fontId="3" fillId="0" borderId="10" xfId="0" applyFont="1" applyFill="1" applyBorder="1" applyAlignment="1">
      <alignment horizontal="right"/>
    </xf>
    <xf numFmtId="0" fontId="2" fillId="0" borderId="0" xfId="0" applyFont="1" applyFill="1" applyBorder="1" applyAlignment="1">
      <alignment horizontal="right"/>
    </xf>
    <xf numFmtId="0" fontId="2" fillId="0" borderId="0" xfId="0" applyFont="1" applyFill="1" applyBorder="1" applyAlignment="1">
      <alignment horizontal="center"/>
    </xf>
    <xf numFmtId="164" fontId="0" fillId="0" borderId="0" xfId="0" applyNumberFormat="1" applyFill="1" applyAlignment="1">
      <alignment horizontal="center"/>
    </xf>
    <xf numFmtId="0" fontId="0" fillId="0" borderId="1" xfId="0" applyNumberFormat="1" applyFont="1" applyFill="1" applyBorder="1" applyAlignment="1" applyProtection="1">
      <alignment horizontal="center"/>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5" fillId="0" borderId="0" xfId="0" applyFont="1" applyAlignment="1">
      <alignment horizontal="center"/>
    </xf>
    <xf numFmtId="0" fontId="5" fillId="0" borderId="0" xfId="0" applyFont="1" applyAlignment="1">
      <alignment/>
    </xf>
    <xf numFmtId="0" fontId="0" fillId="0" borderId="3" xfId="0" applyFill="1" applyBorder="1" applyAlignment="1">
      <alignment horizontal="center"/>
    </xf>
    <xf numFmtId="0" fontId="4" fillId="0" borderId="0" xfId="0" applyFont="1" applyFill="1" applyBorder="1" applyAlignment="1">
      <alignment horizontal="center"/>
    </xf>
    <xf numFmtId="0" fontId="1" fillId="0" borderId="3" xfId="0" applyFont="1" applyFill="1" applyBorder="1" applyAlignment="1">
      <alignment horizontal="center" vertical="center" wrapText="1"/>
    </xf>
    <xf numFmtId="0" fontId="10" fillId="0" borderId="1" xfId="0" applyFont="1" applyFill="1" applyBorder="1" applyAlignment="1">
      <alignment horizontal="center" vertical="center" textRotation="90" wrapText="1"/>
    </xf>
    <xf numFmtId="0" fontId="0" fillId="0" borderId="1" xfId="0" applyFont="1" applyFill="1" applyBorder="1" applyAlignment="1">
      <alignment horizontal="center" vertical="center" wrapText="1"/>
    </xf>
    <xf numFmtId="0" fontId="0" fillId="0" borderId="7" xfId="0" applyFont="1" applyFill="1" applyBorder="1" applyAlignment="1">
      <alignment/>
    </xf>
    <xf numFmtId="0" fontId="4" fillId="0" borderId="5" xfId="0" applyFont="1" applyFill="1" applyBorder="1" applyAlignment="1">
      <alignment horizontal="center"/>
    </xf>
    <xf numFmtId="0" fontId="8" fillId="0" borderId="5" xfId="0" applyFont="1" applyFill="1" applyBorder="1" applyAlignment="1">
      <alignment horizontal="center" vertical="center" textRotation="90" shrinkToFit="1"/>
    </xf>
    <xf numFmtId="0" fontId="3" fillId="0" borderId="0" xfId="0" applyFont="1" applyFill="1" applyBorder="1" applyAlignment="1">
      <alignment/>
    </xf>
    <xf numFmtId="0" fontId="3" fillId="0" borderId="9" xfId="0" applyFont="1" applyFill="1" applyBorder="1" applyAlignment="1">
      <alignment horizontal="right"/>
    </xf>
    <xf numFmtId="165" fontId="3" fillId="0" borderId="11" xfId="0" applyNumberFormat="1" applyFont="1" applyFill="1" applyBorder="1" applyAlignment="1">
      <alignment horizontal="right" vertical="center"/>
    </xf>
    <xf numFmtId="165" fontId="0" fillId="0" borderId="0" xfId="0" applyNumberFormat="1" applyFill="1" applyBorder="1" applyAlignment="1">
      <alignment horizontal="left" wrapText="1"/>
    </xf>
    <xf numFmtId="0" fontId="0" fillId="0" borderId="2" xfId="0" applyFill="1" applyBorder="1" applyAlignment="1">
      <alignment horizontal="center"/>
    </xf>
    <xf numFmtId="165" fontId="0" fillId="0" borderId="7" xfId="0" applyNumberFormat="1" applyFill="1" applyBorder="1" applyAlignment="1">
      <alignment horizontal="center"/>
    </xf>
    <xf numFmtId="9" fontId="0" fillId="0" borderId="2" xfId="0" applyNumberFormat="1" applyFill="1" applyBorder="1" applyAlignment="1">
      <alignment horizontal="center"/>
    </xf>
    <xf numFmtId="9" fontId="0" fillId="0" borderId="3" xfId="0" applyNumberFormat="1" applyFill="1" applyBorder="1" applyAlignment="1">
      <alignment horizontal="center"/>
    </xf>
    <xf numFmtId="0" fontId="0" fillId="0" borderId="2" xfId="0" applyFill="1" applyBorder="1" applyAlignment="1">
      <alignment horizontal="center" wrapText="1" shrinkToFit="1"/>
    </xf>
    <xf numFmtId="0" fontId="0" fillId="0" borderId="3" xfId="0" applyFill="1" applyBorder="1" applyAlignment="1">
      <alignment horizontal="center" wrapText="1" shrinkToFit="1"/>
    </xf>
    <xf numFmtId="0" fontId="0" fillId="0" borderId="0" xfId="0" applyBorder="1" applyAlignment="1">
      <alignment horizontal="center" vertical="center"/>
    </xf>
    <xf numFmtId="0" fontId="13" fillId="0" borderId="0" xfId="0" applyNumberFormat="1" applyFont="1" applyFill="1" applyBorder="1" applyAlignment="1">
      <alignment horizontal="center"/>
    </xf>
    <xf numFmtId="0" fontId="13"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xf>
    <xf numFmtId="0" fontId="13" fillId="0" borderId="0" xfId="0" applyNumberFormat="1" applyFont="1" applyFill="1" applyAlignment="1">
      <alignment horizontal="center" vertical="center" wrapText="1"/>
    </xf>
    <xf numFmtId="0" fontId="14" fillId="0" borderId="0" xfId="0" applyNumberFormat="1" applyFont="1" applyFill="1" applyBorder="1" applyAlignment="1">
      <alignment horizontal="center" vertical="center" textRotation="90" wrapText="1"/>
    </xf>
    <xf numFmtId="0" fontId="13" fillId="0" borderId="0" xfId="0" applyNumberFormat="1" applyFont="1" applyFill="1" applyBorder="1" applyAlignment="1">
      <alignment/>
    </xf>
    <xf numFmtId="0" fontId="3" fillId="0" borderId="1" xfId="0" applyFont="1" applyFill="1" applyBorder="1" applyAlignment="1">
      <alignment horizontal="right" wrapText="1"/>
    </xf>
    <xf numFmtId="0" fontId="15" fillId="0" borderId="3" xfId="0" applyFont="1" applyFill="1" applyBorder="1" applyAlignment="1" applyProtection="1">
      <alignment horizontal="center" vertical="center" wrapText="1"/>
      <protection hidden="1"/>
    </xf>
    <xf numFmtId="0" fontId="0" fillId="0" borderId="3" xfId="0" applyBorder="1" applyAlignment="1">
      <alignment/>
    </xf>
    <xf numFmtId="0" fontId="15" fillId="0" borderId="3" xfId="0" applyFont="1" applyBorder="1" applyAlignment="1">
      <alignment horizontal="center" vertical="center"/>
    </xf>
    <xf numFmtId="0" fontId="16" fillId="0" borderId="3" xfId="0" applyFont="1" applyBorder="1" applyAlignment="1">
      <alignment horizontal="center" vertical="center"/>
    </xf>
    <xf numFmtId="0" fontId="0" fillId="0" borderId="0" xfId="0" applyFill="1" applyBorder="1" applyAlignment="1">
      <alignment horizontal="center" wrapText="1" shrinkToFit="1"/>
    </xf>
    <xf numFmtId="0" fontId="0" fillId="0" borderId="1" xfId="0" applyNumberFormat="1" applyFont="1" applyFill="1" applyBorder="1" applyAlignment="1" applyProtection="1">
      <alignment horizontal="left" wrapText="1"/>
      <protection/>
    </xf>
    <xf numFmtId="0" fontId="3" fillId="0" borderId="7" xfId="0" applyNumberFormat="1" applyFont="1" applyFill="1" applyBorder="1" applyAlignment="1">
      <alignment horizontal="center"/>
    </xf>
    <xf numFmtId="0" fontId="4" fillId="0" borderId="5" xfId="0" applyNumberFormat="1" applyFont="1" applyFill="1" applyBorder="1" applyAlignment="1">
      <alignment horizontal="center"/>
    </xf>
    <xf numFmtId="0" fontId="3" fillId="0" borderId="1"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2" xfId="0" applyFont="1" applyFill="1" applyBorder="1" applyAlignment="1">
      <alignment/>
    </xf>
    <xf numFmtId="0" fontId="3" fillId="0" borderId="3" xfId="0" applyFont="1" applyFill="1" applyBorder="1" applyAlignment="1">
      <alignment/>
    </xf>
    <xf numFmtId="49" fontId="3" fillId="0" borderId="1" xfId="0" applyNumberFormat="1" applyFont="1" applyFill="1" applyBorder="1" applyAlignment="1">
      <alignment horizontal="center"/>
    </xf>
    <xf numFmtId="0" fontId="3" fillId="0" borderId="5" xfId="0" applyNumberFormat="1" applyFont="1" applyFill="1" applyBorder="1" applyAlignment="1">
      <alignment horizontal="center"/>
    </xf>
    <xf numFmtId="0" fontId="3" fillId="0" borderId="1" xfId="0" applyFont="1" applyFill="1" applyBorder="1" applyAlignment="1">
      <alignment horizontal="center"/>
    </xf>
    <xf numFmtId="9" fontId="8" fillId="0" borderId="0" xfId="0" applyNumberFormat="1" applyFont="1" applyFill="1" applyBorder="1" applyAlignment="1">
      <alignment horizontal="center"/>
    </xf>
    <xf numFmtId="0" fontId="3" fillId="0" borderId="12" xfId="0" applyFont="1" applyFill="1" applyBorder="1" applyAlignment="1">
      <alignment horizontal="center"/>
    </xf>
    <xf numFmtId="0" fontId="4" fillId="0" borderId="10"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9" fontId="3" fillId="0" borderId="1" xfId="0" applyNumberFormat="1" applyFont="1" applyFill="1" applyBorder="1" applyAlignment="1">
      <alignment horizontal="center"/>
    </xf>
    <xf numFmtId="0" fontId="3" fillId="0" borderId="0" xfId="0" applyFont="1" applyFill="1" applyBorder="1" applyAlignment="1">
      <alignment horizontal="center" vertical="top"/>
    </xf>
    <xf numFmtId="0" fontId="3" fillId="0" borderId="0" xfId="0" applyFont="1" applyFill="1" applyBorder="1" applyAlignment="1">
      <alignment horizontal="center" vertical="top" wrapText="1"/>
    </xf>
    <xf numFmtId="0" fontId="3" fillId="0" borderId="0" xfId="0" applyFont="1" applyFill="1" applyBorder="1" applyAlignment="1">
      <alignment horizontal="center"/>
    </xf>
    <xf numFmtId="9" fontId="3" fillId="0" borderId="0" xfId="0" applyNumberFormat="1" applyFont="1" applyFill="1" applyBorder="1" applyAlignment="1">
      <alignment horizontal="center"/>
    </xf>
    <xf numFmtId="0" fontId="3" fillId="0" borderId="7" xfId="0" applyFont="1" applyFill="1" applyBorder="1" applyAlignment="1">
      <alignment horizontal="center" vertical="center"/>
    </xf>
    <xf numFmtId="0" fontId="3" fillId="0" borderId="5" xfId="0" applyFont="1" applyFill="1" applyBorder="1" applyAlignment="1">
      <alignment horizontal="center" vertical="top"/>
    </xf>
    <xf numFmtId="165" fontId="3" fillId="0" borderId="7" xfId="0" applyNumberFormat="1" applyFont="1" applyFill="1" applyBorder="1" applyAlignment="1">
      <alignment horizontal="center" vertical="center"/>
    </xf>
    <xf numFmtId="165" fontId="3" fillId="0" borderId="1" xfId="0" applyNumberFormat="1"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xf>
    <xf numFmtId="0" fontId="3" fillId="0" borderId="0" xfId="0" applyFont="1" applyFill="1" applyAlignment="1">
      <alignment/>
    </xf>
    <xf numFmtId="0" fontId="4" fillId="0" borderId="1" xfId="0" applyFont="1" applyFill="1" applyBorder="1" applyAlignment="1">
      <alignment horizontal="center"/>
    </xf>
    <xf numFmtId="0" fontId="4" fillId="0" borderId="6" xfId="0" applyFont="1" applyFill="1" applyBorder="1" applyAlignment="1">
      <alignment horizontal="center"/>
    </xf>
    <xf numFmtId="0" fontId="4" fillId="0" borderId="0" xfId="0" applyFont="1" applyFill="1" applyBorder="1" applyAlignment="1">
      <alignment horizontal="center" shrinkToFit="1"/>
    </xf>
    <xf numFmtId="0" fontId="6" fillId="0" borderId="0" xfId="0" applyFont="1" applyFill="1" applyBorder="1" applyAlignment="1">
      <alignment horizontal="center"/>
    </xf>
    <xf numFmtId="0" fontId="3" fillId="0" borderId="0" xfId="0" applyFont="1" applyFill="1" applyBorder="1" applyAlignment="1">
      <alignment horizontal="center" vertical="center" textRotation="90" wrapText="1"/>
    </xf>
    <xf numFmtId="1" fontId="3" fillId="0" borderId="0" xfId="0" applyNumberFormat="1" applyFont="1" applyFill="1" applyBorder="1" applyAlignment="1">
      <alignment horizontal="center"/>
    </xf>
    <xf numFmtId="164" fontId="3" fillId="0" borderId="0" xfId="0" applyNumberFormat="1" applyFont="1" applyFill="1" applyBorder="1" applyAlignment="1">
      <alignment horizontal="center"/>
    </xf>
    <xf numFmtId="2" fontId="3" fillId="0" borderId="0" xfId="0" applyNumberFormat="1" applyFont="1" applyFill="1" applyBorder="1" applyAlignment="1">
      <alignment horizont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top"/>
    </xf>
    <xf numFmtId="9" fontId="3" fillId="0" borderId="7" xfId="0" applyNumberFormat="1" applyFont="1" applyFill="1" applyBorder="1" applyAlignment="1">
      <alignment horizontal="center"/>
    </xf>
    <xf numFmtId="9" fontId="3" fillId="0" borderId="5" xfId="0" applyNumberFormat="1" applyFont="1" applyFill="1" applyBorder="1" applyAlignment="1">
      <alignment horizontal="center"/>
    </xf>
    <xf numFmtId="1" fontId="3" fillId="0" borderId="7" xfId="0" applyNumberFormat="1" applyFont="1" applyFill="1" applyBorder="1" applyAlignment="1">
      <alignment horizontal="center"/>
    </xf>
    <xf numFmtId="0" fontId="6" fillId="0" borderId="0" xfId="0" applyFont="1" applyFill="1" applyBorder="1" applyAlignment="1">
      <alignment horizontal="right"/>
    </xf>
    <xf numFmtId="0" fontId="3" fillId="0" borderId="1" xfId="0" applyFont="1" applyBorder="1" applyAlignment="1">
      <alignment horizontal="center"/>
    </xf>
    <xf numFmtId="0" fontId="19" fillId="0" borderId="1" xfId="0" applyFont="1" applyBorder="1" applyAlignment="1">
      <alignment horizontal="right"/>
    </xf>
    <xf numFmtId="0" fontId="4" fillId="0" borderId="0" xfId="0" applyFont="1" applyFill="1" applyBorder="1" applyAlignment="1">
      <alignment horizontal="right"/>
    </xf>
    <xf numFmtId="0" fontId="0" fillId="0" borderId="0" xfId="0" applyAlignment="1">
      <alignment/>
    </xf>
    <xf numFmtId="0" fontId="1" fillId="0" borderId="0" xfId="0" applyFont="1" applyAlignment="1">
      <alignment horizontal="left" vertical="top"/>
    </xf>
    <xf numFmtId="0" fontId="0" fillId="0" borderId="0" xfId="0" applyAlignment="1">
      <alignment horizontal="left" vertical="top"/>
    </xf>
    <xf numFmtId="0" fontId="1" fillId="0" borderId="0" xfId="0" applyFont="1" applyAlignment="1">
      <alignment vertical="top"/>
    </xf>
    <xf numFmtId="0" fontId="1" fillId="0" borderId="0" xfId="0" applyFont="1" applyAlignment="1">
      <alignment/>
    </xf>
    <xf numFmtId="0" fontId="21" fillId="0" borderId="0" xfId="0" applyFont="1" applyAlignment="1">
      <alignment/>
    </xf>
    <xf numFmtId="0" fontId="22" fillId="0" borderId="0" xfId="0" applyFont="1" applyAlignment="1">
      <alignment/>
    </xf>
    <xf numFmtId="0" fontId="0" fillId="2" borderId="0" xfId="0" applyFill="1" applyAlignment="1">
      <alignment/>
    </xf>
    <xf numFmtId="0" fontId="4" fillId="0" borderId="3" xfId="0" applyFont="1" applyFill="1" applyBorder="1" applyAlignment="1">
      <alignment horizontal="center"/>
    </xf>
    <xf numFmtId="0" fontId="3" fillId="0" borderId="0" xfId="0" applyFont="1" applyFill="1" applyBorder="1" applyAlignment="1">
      <alignment horizontal="right" vertical="center"/>
    </xf>
    <xf numFmtId="0" fontId="0" fillId="0" borderId="0" xfId="0" applyFont="1" applyAlignment="1">
      <alignment horizontal="center" wrapText="1"/>
    </xf>
    <xf numFmtId="0" fontId="0" fillId="0" borderId="0" xfId="0" applyFont="1" applyBorder="1" applyAlignment="1">
      <alignment horizontal="center" wrapText="1"/>
    </xf>
    <xf numFmtId="0" fontId="8" fillId="0" borderId="0" xfId="0" applyFont="1" applyFill="1" applyBorder="1" applyAlignment="1">
      <alignment horizontal="center" vertical="center"/>
    </xf>
    <xf numFmtId="0" fontId="5" fillId="0" borderId="0" xfId="0" applyFont="1" applyFill="1" applyBorder="1" applyAlignment="1">
      <alignment horizontal="right"/>
    </xf>
    <xf numFmtId="0" fontId="20" fillId="0" borderId="0" xfId="0" applyFont="1" applyFill="1" applyBorder="1" applyAlignment="1">
      <alignment horizontal="center"/>
    </xf>
    <xf numFmtId="0" fontId="8" fillId="0" borderId="12" xfId="0" applyFont="1" applyFill="1" applyBorder="1" applyAlignment="1">
      <alignment horizontal="right"/>
    </xf>
    <xf numFmtId="0" fontId="3" fillId="0" borderId="5" xfId="0" applyFont="1" applyFill="1" applyBorder="1" applyAlignment="1">
      <alignment horizontal="center"/>
    </xf>
    <xf numFmtId="1" fontId="3" fillId="0" borderId="1" xfId="0" applyNumberFormat="1" applyFont="1" applyFill="1" applyBorder="1" applyAlignment="1">
      <alignment horizontal="center"/>
    </xf>
    <xf numFmtId="0" fontId="3" fillId="0" borderId="9" xfId="0" applyFont="1" applyFill="1" applyBorder="1" applyAlignment="1">
      <alignment horizontal="left"/>
    </xf>
    <xf numFmtId="0" fontId="3" fillId="0" borderId="9" xfId="0" applyFont="1" applyFill="1" applyBorder="1" applyAlignment="1">
      <alignment horizontal="center"/>
    </xf>
    <xf numFmtId="0" fontId="3" fillId="0" borderId="0" xfId="0" applyFont="1" applyFill="1" applyBorder="1" applyAlignment="1">
      <alignment horizontal="right" wrapText="1"/>
    </xf>
    <xf numFmtId="165" fontId="3" fillId="0" borderId="0" xfId="0" applyNumberFormat="1" applyFont="1" applyFill="1" applyBorder="1" applyAlignment="1">
      <alignment horizontal="right" vertical="center"/>
    </xf>
    <xf numFmtId="165" fontId="3" fillId="0" borderId="1" xfId="0" applyNumberFormat="1" applyFont="1" applyFill="1" applyBorder="1" applyAlignment="1">
      <alignment horizontal="right" vertical="center"/>
    </xf>
    <xf numFmtId="0" fontId="4" fillId="0" borderId="1" xfId="0" applyFont="1" applyFill="1" applyBorder="1" applyAlignment="1">
      <alignment horizontal="right"/>
    </xf>
    <xf numFmtId="1" fontId="4" fillId="0" borderId="1" xfId="0" applyNumberFormat="1" applyFont="1" applyFill="1" applyBorder="1" applyAlignment="1">
      <alignment horizontal="center"/>
    </xf>
    <xf numFmtId="0" fontId="5" fillId="0" borderId="1" xfId="0" applyFont="1" applyFill="1" applyBorder="1" applyAlignment="1">
      <alignment horizontal="center" wrapText="1"/>
    </xf>
    <xf numFmtId="0" fontId="0" fillId="0" borderId="0" xfId="0" applyFont="1" applyBorder="1" applyAlignment="1">
      <alignment horizontal="center" wrapText="1" shrinkToFit="1"/>
    </xf>
    <xf numFmtId="2" fontId="0" fillId="0" borderId="7" xfId="0" applyNumberFormat="1" applyFill="1" applyBorder="1" applyAlignment="1">
      <alignment horizontal="center"/>
    </xf>
    <xf numFmtId="0" fontId="3" fillId="3" borderId="1" xfId="0" applyFont="1" applyFill="1" applyBorder="1" applyAlignment="1">
      <alignment horizontal="center"/>
    </xf>
    <xf numFmtId="9" fontId="3" fillId="3" borderId="1" xfId="0" applyNumberFormat="1" applyFont="1" applyFill="1" applyBorder="1" applyAlignment="1">
      <alignment horizontal="center"/>
    </xf>
    <xf numFmtId="0" fontId="1" fillId="0" borderId="0" xfId="0" applyFont="1" applyAlignment="1">
      <alignment horizontal="center"/>
    </xf>
    <xf numFmtId="0" fontId="0" fillId="0" borderId="0" xfId="0" applyAlignment="1">
      <alignment wrapText="1" shrinkToFit="1"/>
    </xf>
    <xf numFmtId="0" fontId="1" fillId="0" borderId="0" xfId="0" applyFont="1" applyAlignment="1">
      <alignment horizontal="center" wrapText="1"/>
    </xf>
    <xf numFmtId="0" fontId="9" fillId="0" borderId="0" xfId="0" applyFont="1" applyAlignment="1">
      <alignment horizontal="center" wrapText="1" shrinkToFit="1"/>
    </xf>
    <xf numFmtId="0" fontId="0" fillId="0" borderId="1" xfId="0" applyFont="1" applyFill="1" applyBorder="1" applyAlignment="1">
      <alignment wrapText="1"/>
    </xf>
    <xf numFmtId="14" fontId="0" fillId="0" borderId="1" xfId="0" applyNumberFormat="1" applyFont="1" applyFill="1" applyBorder="1" applyAlignment="1">
      <alignment horizontal="center" wrapText="1"/>
    </xf>
    <xf numFmtId="0" fontId="0" fillId="0" borderId="1" xfId="0" applyFont="1" applyBorder="1" applyAlignment="1">
      <alignment horizontal="center"/>
    </xf>
    <xf numFmtId="0" fontId="4" fillId="0" borderId="0" xfId="0" applyFont="1" applyFill="1" applyAlignment="1">
      <alignment horizontal="left"/>
    </xf>
    <xf numFmtId="0" fontId="9" fillId="0" borderId="0" xfId="0" applyFont="1" applyFill="1" applyAlignment="1">
      <alignment horizontal="center" wrapText="1" shrinkToFit="1"/>
    </xf>
    <xf numFmtId="0" fontId="1" fillId="0" borderId="3" xfId="0" applyFont="1" applyFill="1" applyBorder="1" applyAlignment="1">
      <alignment horizontal="center" wrapText="1"/>
    </xf>
    <xf numFmtId="0" fontId="1" fillId="0" borderId="11" xfId="0" applyFont="1" applyFill="1" applyBorder="1" applyAlignment="1">
      <alignment shrinkToFit="1"/>
    </xf>
    <xf numFmtId="0" fontId="0" fillId="0" borderId="3" xfId="0" applyFont="1" applyFill="1" applyBorder="1" applyAlignment="1">
      <alignment horizontal="center" wrapText="1"/>
    </xf>
    <xf numFmtId="0" fontId="25" fillId="0" borderId="0" xfId="0" applyFont="1" applyAlignment="1">
      <alignment/>
    </xf>
    <xf numFmtId="0" fontId="0" fillId="0" borderId="1" xfId="0" applyFont="1" applyFill="1" applyBorder="1" applyAlignment="1">
      <alignment horizontal="left" wrapText="1"/>
    </xf>
    <xf numFmtId="0" fontId="1" fillId="0" borderId="11" xfId="0" applyFont="1" applyFill="1" applyBorder="1" applyAlignment="1">
      <alignment horizontal="left" wrapText="1"/>
    </xf>
    <xf numFmtId="0" fontId="25" fillId="0" borderId="5" xfId="0" applyFont="1" applyFill="1" applyBorder="1" applyAlignment="1">
      <alignment horizontal="center"/>
    </xf>
    <xf numFmtId="0" fontId="0" fillId="0" borderId="0" xfId="0" applyFill="1" applyAlignment="1">
      <alignment horizontal="center" wrapText="1"/>
    </xf>
    <xf numFmtId="0" fontId="0" fillId="0" borderId="1" xfId="0" applyFont="1" applyFill="1" applyBorder="1" applyAlignment="1">
      <alignment wrapText="1" shrinkToFit="1"/>
    </xf>
    <xf numFmtId="0" fontId="0" fillId="0" borderId="0" xfId="0" applyAlignment="1">
      <alignment horizontal="center" wrapText="1"/>
    </xf>
    <xf numFmtId="0" fontId="0" fillId="0" borderId="6" xfId="0" applyFont="1" applyFill="1" applyBorder="1" applyAlignment="1">
      <alignment horizontal="center"/>
    </xf>
    <xf numFmtId="0" fontId="0" fillId="0" borderId="6" xfId="0" applyFont="1" applyFill="1" applyBorder="1" applyAlignment="1">
      <alignment horizontal="center" wrapText="1"/>
    </xf>
    <xf numFmtId="0" fontId="0" fillId="0" borderId="1" xfId="0" applyFont="1" applyBorder="1" applyAlignment="1">
      <alignment wrapText="1"/>
    </xf>
    <xf numFmtId="0" fontId="0" fillId="0" borderId="1" xfId="0" applyFont="1" applyFill="1" applyBorder="1" applyAlignment="1">
      <alignment horizontal="center"/>
    </xf>
    <xf numFmtId="0" fontId="25" fillId="0" borderId="1" xfId="0" applyFont="1" applyFill="1" applyBorder="1" applyAlignment="1">
      <alignment horizontal="center"/>
    </xf>
    <xf numFmtId="0" fontId="0" fillId="0" borderId="0" xfId="0" applyFill="1" applyAlignment="1">
      <alignment/>
    </xf>
    <xf numFmtId="0" fontId="6" fillId="0" borderId="0" xfId="0" applyFont="1" applyFill="1" applyAlignment="1">
      <alignment horizontal="left"/>
    </xf>
    <xf numFmtId="0" fontId="6" fillId="0" borderId="0" xfId="0" applyFont="1" applyFill="1" applyBorder="1" applyAlignment="1">
      <alignment horizontal="left"/>
    </xf>
    <xf numFmtId="0" fontId="0" fillId="0" borderId="14" xfId="0" applyFill="1" applyBorder="1" applyAlignment="1">
      <alignment/>
    </xf>
    <xf numFmtId="0" fontId="0" fillId="0" borderId="14" xfId="0" applyFill="1" applyBorder="1" applyAlignment="1">
      <alignment horizontal="center"/>
    </xf>
    <xf numFmtId="0" fontId="0" fillId="0" borderId="14" xfId="0" applyFill="1" applyBorder="1" applyAlignment="1">
      <alignment/>
    </xf>
    <xf numFmtId="0" fontId="8" fillId="0" borderId="14" xfId="0" applyFont="1" applyFill="1" applyBorder="1" applyAlignment="1">
      <alignment horizontal="left"/>
    </xf>
    <xf numFmtId="0" fontId="8" fillId="0" borderId="14" xfId="0" applyFont="1" applyFill="1" applyBorder="1" applyAlignment="1">
      <alignment horizontal="center"/>
    </xf>
    <xf numFmtId="0" fontId="8" fillId="0" borderId="14" xfId="0" applyFont="1" applyFill="1" applyBorder="1" applyAlignment="1">
      <alignment horizontal="center" wrapText="1"/>
    </xf>
    <xf numFmtId="0" fontId="8" fillId="0" borderId="14" xfId="0" applyFont="1" applyFill="1" applyBorder="1" applyAlignment="1">
      <alignment/>
    </xf>
    <xf numFmtId="0" fontId="8" fillId="0" borderId="0" xfId="0" applyFont="1" applyFill="1" applyAlignment="1">
      <alignment/>
    </xf>
    <xf numFmtId="0" fontId="8" fillId="4" borderId="0" xfId="0" applyFont="1" applyFill="1" applyAlignment="1">
      <alignment horizontal="center"/>
    </xf>
    <xf numFmtId="0" fontId="8" fillId="0" borderId="0" xfId="0" applyFont="1" applyFill="1" applyAlignment="1">
      <alignment horizontal="center"/>
    </xf>
    <xf numFmtId="1" fontId="8" fillId="0" borderId="0" xfId="0" applyNumberFormat="1" applyFont="1" applyFill="1" applyAlignment="1">
      <alignment horizontal="center"/>
    </xf>
    <xf numFmtId="1" fontId="0" fillId="0" borderId="0" xfId="0" applyNumberFormat="1" applyFill="1" applyAlignment="1">
      <alignment horizontal="center"/>
    </xf>
    <xf numFmtId="0" fontId="3" fillId="0" borderId="0" xfId="0" applyFont="1" applyFill="1" applyAlignment="1">
      <alignment horizontal="left"/>
    </xf>
    <xf numFmtId="0" fontId="4" fillId="0" borderId="0" xfId="0" applyFont="1" applyFill="1" applyAlignment="1">
      <alignment/>
    </xf>
    <xf numFmtId="1" fontId="5" fillId="0" borderId="0" xfId="0" applyNumberFormat="1" applyFont="1" applyFill="1" applyAlignment="1">
      <alignment horizontal="center"/>
    </xf>
    <xf numFmtId="1" fontId="4" fillId="0" borderId="0" xfId="0" applyNumberFormat="1" applyFont="1" applyFill="1" applyAlignment="1">
      <alignment horizontal="center"/>
    </xf>
    <xf numFmtId="0" fontId="6" fillId="0" borderId="0" xfId="0" applyFont="1" applyFill="1" applyAlignment="1">
      <alignment/>
    </xf>
    <xf numFmtId="164" fontId="0" fillId="0" borderId="0" xfId="0" applyNumberFormat="1" applyFill="1" applyAlignment="1">
      <alignment/>
    </xf>
    <xf numFmtId="164" fontId="0" fillId="0" borderId="0" xfId="0" applyNumberFormat="1" applyFill="1" applyBorder="1" applyAlignment="1">
      <alignment/>
    </xf>
    <xf numFmtId="164" fontId="19" fillId="0" borderId="14" xfId="0" applyNumberFormat="1" applyFont="1" applyFill="1" applyBorder="1" applyAlignment="1">
      <alignment horizontal="left"/>
    </xf>
    <xf numFmtId="0" fontId="0" fillId="0" borderId="15" xfId="0" applyFill="1" applyBorder="1" applyAlignment="1">
      <alignment/>
    </xf>
    <xf numFmtId="164" fontId="8" fillId="0" borderId="0" xfId="0" applyNumberFormat="1" applyFont="1" applyFill="1" applyAlignment="1">
      <alignment horizontal="center"/>
    </xf>
    <xf numFmtId="1" fontId="8" fillId="0" borderId="0" xfId="0" applyNumberFormat="1" applyFont="1" applyFill="1" applyAlignment="1">
      <alignment/>
    </xf>
    <xf numFmtId="0" fontId="27" fillId="0" borderId="0" xfId="0" applyFont="1" applyFill="1" applyAlignment="1">
      <alignment/>
    </xf>
    <xf numFmtId="2" fontId="0" fillId="0" borderId="0" xfId="0" applyNumberFormat="1" applyFill="1" applyAlignment="1">
      <alignment horizontal="center"/>
    </xf>
    <xf numFmtId="0" fontId="0" fillId="0" borderId="14" xfId="0" applyFill="1" applyBorder="1" applyAlignment="1">
      <alignment horizontal="left"/>
    </xf>
    <xf numFmtId="2" fontId="0" fillId="0" borderId="0" xfId="0" applyNumberFormat="1" applyFill="1" applyBorder="1" applyAlignment="1">
      <alignment horizontal="center"/>
    </xf>
    <xf numFmtId="0" fontId="8" fillId="0" borderId="15" xfId="0" applyFont="1" applyFill="1" applyBorder="1" applyAlignment="1">
      <alignment horizontal="left"/>
    </xf>
    <xf numFmtId="0" fontId="8" fillId="0" borderId="15" xfId="0" applyFont="1" applyFill="1" applyBorder="1" applyAlignment="1">
      <alignment horizontal="center"/>
    </xf>
    <xf numFmtId="0" fontId="8" fillId="0" borderId="15" xfId="0" applyFont="1" applyFill="1" applyBorder="1" applyAlignment="1">
      <alignment horizontal="center" wrapText="1"/>
    </xf>
    <xf numFmtId="0" fontId="8" fillId="0" borderId="0" xfId="0" applyFont="1" applyFill="1" applyBorder="1" applyAlignment="1">
      <alignment/>
    </xf>
    <xf numFmtId="0" fontId="0" fillId="0" borderId="0" xfId="0" applyFill="1" applyAlignment="1">
      <alignment horizontal="left"/>
    </xf>
    <xf numFmtId="0" fontId="8" fillId="0" borderId="0" xfId="0" applyFont="1" applyFill="1" applyAlignment="1">
      <alignment horizontal="left" wrapText="1"/>
    </xf>
    <xf numFmtId="9" fontId="8" fillId="0" borderId="0" xfId="0" applyNumberFormat="1" applyFont="1" applyFill="1" applyAlignment="1">
      <alignment horizontal="center"/>
    </xf>
    <xf numFmtId="0" fontId="8" fillId="0" borderId="0" xfId="0" applyFont="1" applyFill="1" applyAlignment="1">
      <alignment horizontal="left"/>
    </xf>
    <xf numFmtId="9" fontId="0" fillId="0" borderId="0" xfId="0" applyNumberFormat="1" applyFill="1" applyAlignment="1">
      <alignment horizontal="center"/>
    </xf>
    <xf numFmtId="1" fontId="4" fillId="0" borderId="16" xfId="0" applyNumberFormat="1" applyFont="1" applyFill="1" applyBorder="1" applyAlignment="1">
      <alignment horizontal="center"/>
    </xf>
    <xf numFmtId="0" fontId="26" fillId="0" borderId="0" xfId="0" applyFont="1" applyFill="1" applyAlignment="1">
      <alignment horizontal="left"/>
    </xf>
    <xf numFmtId="1" fontId="3" fillId="0" borderId="0" xfId="0" applyNumberFormat="1" applyFont="1" applyFill="1" applyAlignment="1">
      <alignment horizontal="center"/>
    </xf>
    <xf numFmtId="1" fontId="4" fillId="0" borderId="14" xfId="0" applyNumberFormat="1" applyFont="1" applyFill="1" applyBorder="1" applyAlignment="1">
      <alignment horizontal="center"/>
    </xf>
    <xf numFmtId="1" fontId="0" fillId="0" borderId="0" xfId="0" applyNumberFormat="1" applyFill="1" applyAlignment="1">
      <alignment/>
    </xf>
    <xf numFmtId="0" fontId="5" fillId="0" borderId="0" xfId="0" applyFont="1" applyFill="1" applyAlignment="1">
      <alignment horizontal="left"/>
    </xf>
    <xf numFmtId="164" fontId="4" fillId="0" borderId="16" xfId="0" applyNumberFormat="1" applyFont="1" applyFill="1" applyBorder="1" applyAlignment="1">
      <alignment horizontal="center"/>
    </xf>
    <xf numFmtId="0" fontId="27" fillId="0" borderId="0" xfId="0" applyFont="1" applyFill="1" applyAlignment="1">
      <alignment horizontal="center"/>
    </xf>
    <xf numFmtId="0" fontId="0" fillId="0" borderId="1" xfId="0" applyBorder="1" applyAlignment="1">
      <alignment wrapText="1" shrinkToFit="1"/>
    </xf>
    <xf numFmtId="0" fontId="0" fillId="0" borderId="1" xfId="0" applyFont="1" applyBorder="1" applyAlignment="1">
      <alignment horizontal="left" wrapText="1"/>
    </xf>
    <xf numFmtId="0" fontId="1" fillId="0" borderId="9" xfId="0" applyFont="1" applyBorder="1" applyAlignment="1">
      <alignment horizontal="center" vertical="top" wrapText="1" shrinkToFit="1"/>
    </xf>
    <xf numFmtId="0" fontId="1" fillId="0" borderId="0" xfId="0" applyFont="1" applyBorder="1" applyAlignment="1">
      <alignment horizontal="center" wrapText="1"/>
    </xf>
    <xf numFmtId="0" fontId="0" fillId="0" borderId="13" xfId="0" applyBorder="1" applyAlignment="1">
      <alignment wrapText="1" shrinkToFit="1"/>
    </xf>
    <xf numFmtId="0" fontId="1" fillId="0" borderId="3" xfId="0" applyFont="1" applyBorder="1" applyAlignment="1">
      <alignment horizontal="center" wrapText="1"/>
    </xf>
    <xf numFmtId="0" fontId="1" fillId="0" borderId="17" xfId="0" applyFont="1" applyFill="1" applyBorder="1" applyAlignment="1">
      <alignment horizontal="center"/>
    </xf>
    <xf numFmtId="0" fontId="1" fillId="0" borderId="12" xfId="0" applyFont="1" applyBorder="1" applyAlignment="1">
      <alignment horizontal="center"/>
    </xf>
    <xf numFmtId="0" fontId="1" fillId="0" borderId="4" xfId="0" applyFont="1" applyBorder="1" applyAlignment="1">
      <alignment horizontal="center"/>
    </xf>
    <xf numFmtId="0" fontId="26" fillId="0" borderId="0" xfId="0" applyFont="1" applyFill="1" applyAlignment="1">
      <alignment horizontal="center"/>
    </xf>
    <xf numFmtId="0" fontId="0" fillId="0" borderId="0" xfId="0" applyFill="1" applyAlignment="1">
      <alignment horizontal="center"/>
    </xf>
    <xf numFmtId="0" fontId="18" fillId="0" borderId="0" xfId="0" applyNumberFormat="1" applyFont="1" applyFill="1" applyBorder="1" applyAlignment="1" applyProtection="1">
      <alignment horizontal="center"/>
      <protection/>
    </xf>
    <xf numFmtId="0" fontId="0" fillId="0" borderId="0" xfId="0" applyAlignment="1">
      <alignment horizontal="center"/>
    </xf>
    <xf numFmtId="0" fontId="3" fillId="0" borderId="0" xfId="0" applyFont="1" applyFill="1" applyBorder="1" applyAlignment="1">
      <alignment horizontal="center" wrapText="1"/>
    </xf>
    <xf numFmtId="0" fontId="3" fillId="0" borderId="12" xfId="0" applyFont="1" applyFill="1" applyBorder="1" applyAlignment="1">
      <alignment horizontal="center"/>
    </xf>
    <xf numFmtId="0" fontId="7" fillId="0" borderId="3" xfId="0" applyFont="1" applyFill="1" applyBorder="1" applyAlignment="1">
      <alignment horizontal="left" vertical="center"/>
    </xf>
    <xf numFmtId="0" fontId="0" fillId="0" borderId="3" xfId="0" applyBorder="1" applyAlignment="1">
      <alignment horizontal="left" vertical="center"/>
    </xf>
    <xf numFmtId="0" fontId="6" fillId="0" borderId="0" xfId="0" applyFont="1" applyAlignment="1">
      <alignment horizontal="center"/>
    </xf>
    <xf numFmtId="0" fontId="0" fillId="0" borderId="0" xfId="0" applyAlignment="1">
      <alignment/>
    </xf>
    <xf numFmtId="0" fontId="17" fillId="0" borderId="0" xfId="0" applyNumberFormat="1" applyFont="1" applyFill="1" applyBorder="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wrapText="1"/>
    </xf>
    <xf numFmtId="0" fontId="5" fillId="0" borderId="0" xfId="0" applyFont="1" applyBorder="1" applyAlignment="1">
      <alignment horizontal="center" vertical="center" wrapText="1"/>
    </xf>
    <xf numFmtId="0" fontId="0" fillId="0" borderId="0" xfId="0" applyFont="1" applyAlignment="1">
      <alignment horizontal="center"/>
    </xf>
    <xf numFmtId="0" fontId="3" fillId="0" borderId="1" xfId="0" applyFont="1" applyFill="1" applyBorder="1" applyAlignment="1">
      <alignment horizontal="center"/>
    </xf>
    <xf numFmtId="0" fontId="0" fillId="0" borderId="1" xfId="0" applyBorder="1" applyAlignment="1">
      <alignment horizontal="center"/>
    </xf>
    <xf numFmtId="0" fontId="4" fillId="0" borderId="3" xfId="0" applyFont="1" applyFill="1" applyBorder="1" applyAlignment="1">
      <alignment horizontal="center"/>
    </xf>
    <xf numFmtId="0" fontId="0" fillId="0" borderId="3" xfId="0" applyBorder="1" applyAlignment="1">
      <alignment/>
    </xf>
    <xf numFmtId="0" fontId="4" fillId="0" borderId="0" xfId="0" applyFont="1" applyFill="1" applyBorder="1" applyAlignment="1">
      <alignment horizontal="center" vertical="center"/>
    </xf>
    <xf numFmtId="0" fontId="1" fillId="0" borderId="0" xfId="0" applyFont="1" applyAlignment="1">
      <alignment vertical="top"/>
    </xf>
    <xf numFmtId="0" fontId="6" fillId="0" borderId="0" xfId="0" applyFont="1" applyAlignment="1">
      <alignment horizontal="center" vertical="center" shrinkToFit="1"/>
    </xf>
    <xf numFmtId="0" fontId="6" fillId="0" borderId="8" xfId="0" applyFont="1" applyBorder="1" applyAlignment="1">
      <alignment horizontal="center" shrinkToFit="1"/>
    </xf>
    <xf numFmtId="0" fontId="0" fillId="0" borderId="2" xfId="0" applyBorder="1" applyAlignment="1">
      <alignment horizontal="center"/>
    </xf>
    <xf numFmtId="0" fontId="27" fillId="0" borderId="0" xfId="0" applyFont="1" applyFill="1" applyAlignment="1">
      <alignment horizontal="left"/>
    </xf>
    <xf numFmtId="0" fontId="4" fillId="0" borderId="0" xfId="0" applyFont="1" applyFill="1" applyAlignment="1">
      <alignment horizontal="left"/>
    </xf>
    <xf numFmtId="0" fontId="3" fillId="0" borderId="0" xfId="0" applyFont="1" applyFill="1" applyAlignment="1">
      <alignment horizontal="left"/>
    </xf>
    <xf numFmtId="0" fontId="4"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FFFF00"/>
        </patternFill>
      </fill>
      <border/>
    </dxf>
    <dxf>
      <fill>
        <patternFill>
          <bgColor rgb="FF99CCFF"/>
        </patternFill>
      </fill>
      <border/>
    </dxf>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51"/>
  <sheetViews>
    <sheetView view="pageBreakPreview" zoomScaleNormal="75" zoomScaleSheetLayoutView="100" workbookViewId="0" topLeftCell="A1">
      <selection activeCell="B52" sqref="B52"/>
    </sheetView>
  </sheetViews>
  <sheetFormatPr defaultColWidth="9.140625" defaultRowHeight="12.75"/>
  <cols>
    <col min="1" max="1" width="19.00390625" style="63" customWidth="1"/>
    <col min="2" max="2" width="71.00390625" style="63" customWidth="1"/>
    <col min="3" max="3" width="14.57421875" style="93" customWidth="1"/>
    <col min="4" max="4" width="10.421875" style="61" customWidth="1"/>
    <col min="5" max="5" width="13.140625" style="61" customWidth="1"/>
    <col min="6" max="7" width="8.00390625" style="60" customWidth="1"/>
    <col min="8" max="8" width="27.28125" style="61" customWidth="1"/>
    <col min="9" max="9" width="16.28125" style="63" customWidth="1"/>
    <col min="10" max="10" width="4.00390625" style="63" customWidth="1"/>
    <col min="11" max="11" width="5.8515625" style="63" customWidth="1"/>
    <col min="12" max="12" width="11.7109375" style="61" customWidth="1"/>
    <col min="13" max="16384" width="8.00390625" style="60" customWidth="1"/>
  </cols>
  <sheetData>
    <row r="1" spans="1:11" ht="20.25" customHeight="1">
      <c r="A1" s="284" t="s">
        <v>322</v>
      </c>
      <c r="B1" s="285"/>
      <c r="C1" s="285"/>
      <c r="F1" s="62"/>
      <c r="J1" s="64"/>
      <c r="K1" s="64"/>
    </row>
    <row r="2" spans="1:11" ht="27" customHeight="1">
      <c r="A2" s="66" t="s">
        <v>9</v>
      </c>
      <c r="B2" s="61"/>
      <c r="C2" s="60"/>
      <c r="I2" s="67"/>
      <c r="J2" s="67"/>
      <c r="K2" s="67"/>
    </row>
    <row r="3" spans="1:2" ht="12.75">
      <c r="A3" s="68" t="s">
        <v>53</v>
      </c>
      <c r="B3" s="60"/>
    </row>
    <row r="4" spans="1:9" ht="12.75">
      <c r="A4" s="69" t="s">
        <v>43</v>
      </c>
      <c r="B4" s="70" t="s">
        <v>10</v>
      </c>
      <c r="C4" s="92" t="s">
        <v>247</v>
      </c>
      <c r="D4" s="60"/>
      <c r="I4" s="71"/>
    </row>
    <row r="5" spans="1:9" ht="12.75">
      <c r="A5" s="69" t="s">
        <v>43</v>
      </c>
      <c r="B5" s="70" t="s">
        <v>11</v>
      </c>
      <c r="C5" s="92" t="s">
        <v>247</v>
      </c>
      <c r="D5" s="60"/>
      <c r="I5" s="71"/>
    </row>
    <row r="6" spans="1:9" ht="12.75">
      <c r="A6" s="69" t="s">
        <v>43</v>
      </c>
      <c r="B6" s="70" t="s">
        <v>12</v>
      </c>
      <c r="C6" s="92" t="s">
        <v>248</v>
      </c>
      <c r="D6" s="60"/>
      <c r="I6" s="71"/>
    </row>
    <row r="7" spans="1:9" ht="12.75">
      <c r="A7" s="69" t="s">
        <v>43</v>
      </c>
      <c r="B7" s="72" t="s">
        <v>13</v>
      </c>
      <c r="C7" s="92" t="s">
        <v>247</v>
      </c>
      <c r="D7" s="60"/>
      <c r="I7" s="71"/>
    </row>
    <row r="8" spans="1:9" ht="12.75">
      <c r="A8" s="69" t="s">
        <v>43</v>
      </c>
      <c r="B8" s="70" t="s">
        <v>14</v>
      </c>
      <c r="C8" s="92" t="s">
        <v>248</v>
      </c>
      <c r="D8" s="60"/>
      <c r="I8" s="71"/>
    </row>
    <row r="9" spans="1:9" ht="25.5" customHeight="1">
      <c r="A9" s="69" t="s">
        <v>43</v>
      </c>
      <c r="B9" s="70" t="s">
        <v>15</v>
      </c>
      <c r="C9" s="92" t="s">
        <v>247</v>
      </c>
      <c r="D9" s="60"/>
      <c r="I9" s="71"/>
    </row>
    <row r="10" spans="1:9" ht="12.75">
      <c r="A10" s="69" t="s">
        <v>45</v>
      </c>
      <c r="B10" s="73" t="s">
        <v>44</v>
      </c>
      <c r="C10" s="92" t="s">
        <v>248</v>
      </c>
      <c r="D10" s="60"/>
      <c r="F10" s="61"/>
      <c r="G10" s="61"/>
      <c r="I10" s="71"/>
    </row>
    <row r="11" spans="1:9" ht="12.75">
      <c r="A11" s="69" t="s">
        <v>43</v>
      </c>
      <c r="B11" s="70" t="s">
        <v>16</v>
      </c>
      <c r="C11" s="92" t="s">
        <v>247</v>
      </c>
      <c r="D11" s="60"/>
      <c r="I11" s="71"/>
    </row>
    <row r="12" spans="1:9" ht="25.5" customHeight="1">
      <c r="A12" s="69" t="s">
        <v>43</v>
      </c>
      <c r="B12" s="70" t="s">
        <v>17</v>
      </c>
      <c r="C12" s="92" t="s">
        <v>247</v>
      </c>
      <c r="D12" s="60"/>
      <c r="I12" s="71"/>
    </row>
    <row r="13" spans="1:9" ht="25.5" customHeight="1">
      <c r="A13" s="69" t="s">
        <v>43</v>
      </c>
      <c r="B13" s="74" t="s">
        <v>18</v>
      </c>
      <c r="C13" s="92"/>
      <c r="D13" s="60"/>
      <c r="I13" s="71"/>
    </row>
    <row r="14" spans="2:9" ht="12.75">
      <c r="B14" s="75" t="s">
        <v>104</v>
      </c>
      <c r="C14" s="92" t="s">
        <v>248</v>
      </c>
      <c r="D14" s="84"/>
      <c r="E14" s="82"/>
      <c r="I14" s="71"/>
    </row>
    <row r="15" spans="2:9" ht="25.5" customHeight="1">
      <c r="B15" s="76" t="s">
        <v>105</v>
      </c>
      <c r="C15" s="92" t="s">
        <v>248</v>
      </c>
      <c r="D15" s="84"/>
      <c r="E15" s="82"/>
      <c r="I15" s="71"/>
    </row>
    <row r="16" spans="2:9" ht="25.5" customHeight="1">
      <c r="B16" s="77" t="s">
        <v>106</v>
      </c>
      <c r="C16" s="92" t="s">
        <v>248</v>
      </c>
      <c r="D16" s="84"/>
      <c r="E16" s="83"/>
      <c r="I16" s="71"/>
    </row>
    <row r="17" spans="1:9" ht="12.75">
      <c r="A17" s="69" t="s">
        <v>45</v>
      </c>
      <c r="B17" s="70" t="s">
        <v>19</v>
      </c>
      <c r="C17" s="92" t="s">
        <v>247</v>
      </c>
      <c r="D17" s="60"/>
      <c r="F17" s="61"/>
      <c r="G17" s="61"/>
      <c r="I17" s="71"/>
    </row>
    <row r="18" spans="1:11" ht="27" customHeight="1">
      <c r="A18" s="66" t="s">
        <v>20</v>
      </c>
      <c r="B18" s="65"/>
      <c r="C18" s="60"/>
      <c r="D18" s="60"/>
      <c r="I18" s="78"/>
      <c r="K18" s="61"/>
    </row>
    <row r="19" spans="1:9" ht="18" customHeight="1">
      <c r="A19" s="69" t="s">
        <v>46</v>
      </c>
      <c r="B19" s="73" t="s">
        <v>179</v>
      </c>
      <c r="C19" s="94"/>
      <c r="D19" s="60"/>
      <c r="I19" s="71"/>
    </row>
    <row r="20" spans="1:11" ht="25.5">
      <c r="A20" s="69" t="s">
        <v>46</v>
      </c>
      <c r="B20" s="73" t="s">
        <v>21</v>
      </c>
      <c r="C20" s="92" t="s">
        <v>248</v>
      </c>
      <c r="D20" s="60"/>
      <c r="F20" s="61"/>
      <c r="G20" s="61"/>
      <c r="I20" s="79"/>
      <c r="K20" s="61"/>
    </row>
    <row r="21" spans="1:9" ht="51" customHeight="1">
      <c r="A21" s="69" t="s">
        <v>46</v>
      </c>
      <c r="B21" s="73" t="s">
        <v>36</v>
      </c>
      <c r="C21" s="92" t="s">
        <v>248</v>
      </c>
      <c r="D21" s="60"/>
      <c r="F21" s="61"/>
      <c r="G21" s="61"/>
      <c r="I21" s="71"/>
    </row>
    <row r="22" spans="1:9" ht="27" customHeight="1">
      <c r="A22" s="66" t="s">
        <v>54</v>
      </c>
      <c r="B22" s="65"/>
      <c r="C22" s="60"/>
      <c r="D22" s="60"/>
      <c r="I22" s="71"/>
    </row>
    <row r="23" spans="1:9" ht="18" customHeight="1">
      <c r="A23" s="69" t="s">
        <v>47</v>
      </c>
      <c r="B23" s="73" t="s">
        <v>55</v>
      </c>
      <c r="C23" s="92" t="s">
        <v>247</v>
      </c>
      <c r="D23" s="60"/>
      <c r="I23" s="71"/>
    </row>
    <row r="24" spans="1:9" ht="25.5" customHeight="1">
      <c r="A24" s="69" t="s">
        <v>47</v>
      </c>
      <c r="B24" s="73" t="s">
        <v>41</v>
      </c>
      <c r="C24" s="92" t="s">
        <v>247</v>
      </c>
      <c r="D24" s="60"/>
      <c r="I24" s="71"/>
    </row>
    <row r="25" spans="1:4" ht="27" customHeight="1">
      <c r="A25" s="66" t="s">
        <v>22</v>
      </c>
      <c r="B25" s="65"/>
      <c r="C25" s="60"/>
      <c r="D25" s="60"/>
    </row>
    <row r="26" spans="1:9" ht="18" customHeight="1">
      <c r="A26" s="69" t="s">
        <v>48</v>
      </c>
      <c r="B26" s="73" t="s">
        <v>23</v>
      </c>
      <c r="C26" s="92" t="s">
        <v>247</v>
      </c>
      <c r="D26" s="60"/>
      <c r="I26" s="71"/>
    </row>
    <row r="27" spans="1:9" ht="12.75">
      <c r="A27" s="69" t="s">
        <v>48</v>
      </c>
      <c r="B27" s="73" t="s">
        <v>24</v>
      </c>
      <c r="C27" s="92" t="s">
        <v>247</v>
      </c>
      <c r="D27" s="60"/>
      <c r="I27" s="71"/>
    </row>
    <row r="28" spans="1:9" ht="12.75">
      <c r="A28" s="69" t="s">
        <v>48</v>
      </c>
      <c r="B28" s="73" t="s">
        <v>25</v>
      </c>
      <c r="C28" s="92" t="s">
        <v>247</v>
      </c>
      <c r="D28" s="60"/>
      <c r="I28" s="71"/>
    </row>
    <row r="29" spans="1:9" ht="12.75">
      <c r="A29" s="69" t="s">
        <v>48</v>
      </c>
      <c r="B29" s="73" t="s">
        <v>78</v>
      </c>
      <c r="C29" s="92" t="s">
        <v>247</v>
      </c>
      <c r="D29" s="60"/>
      <c r="I29" s="71"/>
    </row>
    <row r="30" spans="1:9" ht="25.5" customHeight="1">
      <c r="A30" s="69" t="s">
        <v>48</v>
      </c>
      <c r="B30" s="73" t="s">
        <v>26</v>
      </c>
      <c r="C30" s="92" t="s">
        <v>247</v>
      </c>
      <c r="D30" s="60"/>
      <c r="I30" s="71"/>
    </row>
    <row r="31" spans="1:9" ht="12.75">
      <c r="A31" s="69" t="s">
        <v>45</v>
      </c>
      <c r="B31" s="73" t="s">
        <v>27</v>
      </c>
      <c r="C31" s="92" t="s">
        <v>247</v>
      </c>
      <c r="D31" s="60"/>
      <c r="I31" s="71"/>
    </row>
    <row r="32" spans="1:9" ht="12.75">
      <c r="A32" s="69" t="s">
        <v>49</v>
      </c>
      <c r="B32" s="73" t="s">
        <v>28</v>
      </c>
      <c r="C32" s="92" t="s">
        <v>247</v>
      </c>
      <c r="D32" s="60"/>
      <c r="F32" s="61"/>
      <c r="G32" s="61"/>
      <c r="I32" s="71"/>
    </row>
    <row r="33" spans="1:9" ht="12.75">
      <c r="A33" s="69" t="s">
        <v>49</v>
      </c>
      <c r="B33" s="73" t="s">
        <v>29</v>
      </c>
      <c r="C33" s="92" t="s">
        <v>247</v>
      </c>
      <c r="D33" s="60"/>
      <c r="I33" s="71"/>
    </row>
    <row r="34" spans="1:9" ht="12.75">
      <c r="A34" s="69" t="s">
        <v>48</v>
      </c>
      <c r="B34" s="73" t="s">
        <v>30</v>
      </c>
      <c r="C34" s="92" t="s">
        <v>247</v>
      </c>
      <c r="D34" s="60"/>
      <c r="I34" s="71"/>
    </row>
    <row r="35" spans="1:9" ht="12.75">
      <c r="A35" s="69" t="s">
        <v>45</v>
      </c>
      <c r="B35" s="73" t="s">
        <v>44</v>
      </c>
      <c r="C35" s="92" t="s">
        <v>247</v>
      </c>
      <c r="D35" s="60"/>
      <c r="I35" s="71"/>
    </row>
    <row r="36" spans="1:9" ht="27.75" customHeight="1">
      <c r="A36" s="66" t="s">
        <v>31</v>
      </c>
      <c r="B36" s="61"/>
      <c r="C36" s="60"/>
      <c r="D36" s="60"/>
      <c r="F36" s="61"/>
      <c r="G36" s="61"/>
      <c r="I36" s="71"/>
    </row>
    <row r="37" spans="1:9" ht="18" customHeight="1">
      <c r="A37" s="69" t="s">
        <v>50</v>
      </c>
      <c r="B37" s="73" t="s">
        <v>32</v>
      </c>
      <c r="C37" s="92" t="s">
        <v>247</v>
      </c>
      <c r="D37" s="60"/>
      <c r="I37" s="71"/>
    </row>
    <row r="38" spans="1:9" ht="12.75">
      <c r="A38" s="69" t="s">
        <v>50</v>
      </c>
      <c r="B38" s="73" t="s">
        <v>33</v>
      </c>
      <c r="C38" s="92" t="s">
        <v>247</v>
      </c>
      <c r="D38" s="60"/>
      <c r="F38" s="61"/>
      <c r="G38" s="61"/>
      <c r="I38" s="71"/>
    </row>
    <row r="39" spans="1:7" ht="12.75">
      <c r="A39" s="69" t="s">
        <v>50</v>
      </c>
      <c r="B39" s="73" t="s">
        <v>34</v>
      </c>
      <c r="C39" s="92" t="s">
        <v>247</v>
      </c>
      <c r="D39" s="60"/>
      <c r="F39" s="61"/>
      <c r="G39" s="61"/>
    </row>
    <row r="40" spans="1:7" ht="27" customHeight="1">
      <c r="A40" s="66" t="s">
        <v>37</v>
      </c>
      <c r="B40" s="65"/>
      <c r="C40" s="60"/>
      <c r="D40" s="60"/>
      <c r="F40" s="61"/>
      <c r="G40" s="61"/>
    </row>
    <row r="41" spans="1:4" ht="12.75">
      <c r="A41" s="69" t="s">
        <v>51</v>
      </c>
      <c r="B41" s="73" t="s">
        <v>35</v>
      </c>
      <c r="C41" s="92" t="s">
        <v>247</v>
      </c>
      <c r="D41" s="60"/>
    </row>
    <row r="42" spans="1:4" ht="24" customHeight="1">
      <c r="A42" s="69" t="s">
        <v>51</v>
      </c>
      <c r="B42" s="128" t="s">
        <v>96</v>
      </c>
      <c r="C42" s="92" t="s">
        <v>247</v>
      </c>
      <c r="D42" s="60"/>
    </row>
    <row r="43" spans="1:4" ht="27" customHeight="1">
      <c r="A43" s="80" t="s">
        <v>76</v>
      </c>
      <c r="B43" s="61"/>
      <c r="C43" s="60"/>
      <c r="D43" s="60"/>
    </row>
    <row r="44" spans="1:7" ht="12.75">
      <c r="A44" s="69" t="s">
        <v>77</v>
      </c>
      <c r="B44" s="73" t="s">
        <v>38</v>
      </c>
      <c r="C44" s="92" t="s">
        <v>247</v>
      </c>
      <c r="D44" s="60"/>
      <c r="F44" s="61"/>
      <c r="G44" s="61"/>
    </row>
    <row r="45" spans="1:7" ht="12.75">
      <c r="A45" s="69" t="s">
        <v>77</v>
      </c>
      <c r="B45" s="73" t="s">
        <v>39</v>
      </c>
      <c r="C45" s="92" t="s">
        <v>247</v>
      </c>
      <c r="D45" s="60"/>
      <c r="F45" s="61"/>
      <c r="G45" s="61"/>
    </row>
    <row r="46" spans="1:4" ht="18" customHeight="1">
      <c r="A46" s="69" t="s">
        <v>47</v>
      </c>
      <c r="B46" s="73" t="s">
        <v>40</v>
      </c>
      <c r="C46" s="92" t="s">
        <v>247</v>
      </c>
      <c r="D46" s="60"/>
    </row>
    <row r="47" spans="1:7" ht="12.75">
      <c r="A47" s="69" t="s">
        <v>77</v>
      </c>
      <c r="B47" s="81" t="s">
        <v>52</v>
      </c>
      <c r="C47" s="92" t="s">
        <v>247</v>
      </c>
      <c r="D47" s="60"/>
      <c r="F47" s="61"/>
      <c r="G47" s="61"/>
    </row>
    <row r="48" spans="1:4" ht="12.75">
      <c r="A48" s="69" t="s">
        <v>47</v>
      </c>
      <c r="B48" s="73" t="s">
        <v>162</v>
      </c>
      <c r="C48" s="92" t="s">
        <v>248</v>
      </c>
      <c r="D48" s="60"/>
    </row>
    <row r="49" ht="12.75">
      <c r="D49" s="60"/>
    </row>
    <row r="50" ht="12.75">
      <c r="D50" s="60"/>
    </row>
    <row r="51" ht="15.75" customHeight="1">
      <c r="D51" s="60"/>
    </row>
  </sheetData>
  <mergeCells count="1">
    <mergeCell ref="A1:C1"/>
  </mergeCells>
  <conditionalFormatting sqref="C2:C65536">
    <cfRule type="cellIs" priority="1" dxfId="0" operator="equal" stopIfTrue="1">
      <formula>"n"</formula>
    </cfRule>
  </conditionalFormatting>
  <printOptions horizontalCentered="1" verticalCentered="1"/>
  <pageMargins left="0.75" right="0.75" top="0.5" bottom="0.54" header="0.5" footer="0.28"/>
  <pageSetup fitToHeight="1" fitToWidth="1" horizontalDpi="300" verticalDpi="300" orientation="portrait" scale="81" r:id="rId1"/>
  <rowBreaks count="1" manualBreakCount="1">
    <brk id="4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BL47"/>
  <sheetViews>
    <sheetView zoomScale="75" zoomScaleNormal="75" zoomScaleSheetLayoutView="50" workbookViewId="0" topLeftCell="A1">
      <pane xSplit="2" ySplit="1" topLeftCell="C2" activePane="bottomRight" state="frozen"/>
      <selection pane="topLeft" activeCell="A1" sqref="A1"/>
      <selection pane="topRight" activeCell="C1" sqref="C1"/>
      <selection pane="bottomLeft" activeCell="A2" sqref="A2"/>
      <selection pane="bottomRight" activeCell="AN2" sqref="AN2"/>
    </sheetView>
  </sheetViews>
  <sheetFormatPr defaultColWidth="9.140625" defaultRowHeight="12.75"/>
  <cols>
    <col min="1" max="1" width="35.57421875" style="27" customWidth="1"/>
    <col min="2" max="2" width="69.421875" style="12" customWidth="1"/>
    <col min="3" max="5" width="8.7109375" style="5" customWidth="1"/>
    <col min="6" max="6" width="18.421875" style="5" customWidth="1"/>
    <col min="7" max="7" width="13.7109375" style="5" customWidth="1"/>
    <col min="8" max="8" width="6.8515625" style="18" customWidth="1"/>
    <col min="9" max="11" width="6.8515625" style="39" customWidth="1"/>
    <col min="12" max="12" width="6.28125" style="39" customWidth="1"/>
    <col min="13" max="13" width="6.8515625" style="18" customWidth="1"/>
    <col min="14" max="15" width="6.8515625" style="17" customWidth="1"/>
    <col min="16" max="16" width="7.140625" style="17" customWidth="1"/>
    <col min="17" max="17" width="6.8515625" style="17" customWidth="1"/>
    <col min="18" max="18" width="6.8515625" style="5" customWidth="1"/>
    <col min="19" max="23" width="5.8515625" style="17" customWidth="1"/>
    <col min="24" max="26" width="5.8515625" style="5" customWidth="1"/>
    <col min="27" max="27" width="6.00390625" style="5" customWidth="1"/>
    <col min="28" max="28" width="6.140625" style="17" customWidth="1"/>
    <col min="29" max="29" width="4.7109375" style="17" customWidth="1"/>
    <col min="30" max="30" width="6.421875" style="17" customWidth="1"/>
    <col min="31" max="31" width="6.7109375" style="17" customWidth="1"/>
    <col min="32" max="32" width="6.28125" style="17" customWidth="1"/>
    <col min="33" max="33" width="6.28125" style="5" customWidth="1"/>
    <col min="34" max="34" width="6.140625" style="5" customWidth="1"/>
    <col min="35" max="35" width="6.28125" style="5" customWidth="1"/>
    <col min="36" max="36" width="5.57421875" style="5" customWidth="1"/>
    <col min="37" max="37" width="6.7109375" style="5" customWidth="1"/>
    <col min="38" max="38" width="5.57421875" style="5" customWidth="1"/>
    <col min="39" max="39" width="6.140625" style="5" customWidth="1"/>
    <col min="40" max="16384" width="9.140625" style="5" customWidth="1"/>
  </cols>
  <sheetData>
    <row r="1" spans="1:64" ht="55.5" customHeight="1">
      <c r="A1" s="288" t="s">
        <v>323</v>
      </c>
      <c r="B1" s="289"/>
      <c r="C1" s="289"/>
      <c r="D1" s="289"/>
      <c r="E1" s="289"/>
      <c r="F1" s="289"/>
      <c r="G1" s="99"/>
      <c r="H1" s="123"/>
      <c r="I1" s="124"/>
      <c r="J1" s="124"/>
      <c r="K1" s="124"/>
      <c r="L1" s="124"/>
      <c r="M1" s="124"/>
      <c r="N1" s="124"/>
      <c r="O1" s="124"/>
      <c r="P1" s="125"/>
      <c r="Q1" s="124"/>
      <c r="R1" s="124"/>
      <c r="S1" s="124"/>
      <c r="T1" s="124"/>
      <c r="U1" s="124"/>
      <c r="V1" s="124"/>
      <c r="W1" s="124"/>
      <c r="X1" s="125"/>
      <c r="Y1" s="124"/>
      <c r="Z1" s="124"/>
      <c r="AA1" s="124"/>
      <c r="AB1" s="124"/>
      <c r="AC1" s="124"/>
      <c r="AD1" s="124"/>
      <c r="AE1" s="125"/>
      <c r="AF1" s="124"/>
      <c r="AG1" s="124"/>
      <c r="AH1" s="124"/>
      <c r="AI1" s="124"/>
      <c r="AJ1" s="124"/>
      <c r="AK1" s="124"/>
      <c r="AL1" s="124"/>
      <c r="AM1" s="124"/>
      <c r="AN1" s="124"/>
      <c r="AO1" s="126"/>
      <c r="AP1" s="124"/>
      <c r="AQ1" s="124"/>
      <c r="AR1" s="124"/>
      <c r="AS1" s="124"/>
      <c r="AT1" s="124"/>
      <c r="AU1" s="124"/>
      <c r="AV1" s="124"/>
      <c r="AW1" s="124"/>
      <c r="AX1" s="124"/>
      <c r="AY1" s="126"/>
      <c r="AZ1" s="124"/>
      <c r="BA1" s="124"/>
      <c r="BB1" s="124"/>
      <c r="BC1" s="124"/>
      <c r="BD1" s="124"/>
      <c r="BE1" s="124"/>
      <c r="BF1" s="124"/>
      <c r="BG1" s="115"/>
      <c r="BH1" s="55"/>
      <c r="BI1" s="55"/>
      <c r="BJ1" s="55"/>
      <c r="BK1" s="55"/>
      <c r="BL1" s="55"/>
    </row>
    <row r="2" spans="1:58" ht="33" customHeight="1">
      <c r="A2" s="129"/>
      <c r="B2" s="102"/>
      <c r="C2" s="286" t="s">
        <v>94</v>
      </c>
      <c r="D2" s="287"/>
      <c r="E2" s="139"/>
      <c r="F2" s="140"/>
      <c r="H2" s="104" t="s">
        <v>250</v>
      </c>
      <c r="I2" s="104" t="s">
        <v>250</v>
      </c>
      <c r="J2" s="104" t="s">
        <v>250</v>
      </c>
      <c r="K2" s="104" t="s">
        <v>250</v>
      </c>
      <c r="L2" s="104" t="s">
        <v>250</v>
      </c>
      <c r="M2" s="104" t="s">
        <v>250</v>
      </c>
      <c r="N2" s="104" t="s">
        <v>250</v>
      </c>
      <c r="O2" s="104" t="s">
        <v>250</v>
      </c>
      <c r="P2" s="104" t="s">
        <v>250</v>
      </c>
      <c r="Q2" s="104" t="s">
        <v>250</v>
      </c>
      <c r="R2" s="104" t="s">
        <v>250</v>
      </c>
      <c r="S2" s="104" t="s">
        <v>336</v>
      </c>
      <c r="T2" s="104" t="s">
        <v>336</v>
      </c>
      <c r="U2" s="104" t="s">
        <v>336</v>
      </c>
      <c r="V2" s="104" t="s">
        <v>336</v>
      </c>
      <c r="W2" s="104" t="s">
        <v>336</v>
      </c>
      <c r="X2" s="104" t="s">
        <v>336</v>
      </c>
      <c r="Y2" s="104" t="s">
        <v>336</v>
      </c>
      <c r="Z2" s="104" t="s">
        <v>336</v>
      </c>
      <c r="AA2" s="104" t="s">
        <v>336</v>
      </c>
      <c r="AB2" s="104" t="s">
        <v>336</v>
      </c>
      <c r="AC2" s="104" t="s">
        <v>337</v>
      </c>
      <c r="AD2" s="104" t="s">
        <v>337</v>
      </c>
      <c r="AE2" s="104" t="s">
        <v>337</v>
      </c>
      <c r="AF2" s="104" t="s">
        <v>337</v>
      </c>
      <c r="AG2" s="104" t="s">
        <v>337</v>
      </c>
      <c r="AH2" s="104" t="s">
        <v>337</v>
      </c>
      <c r="AI2" s="104" t="s">
        <v>337</v>
      </c>
      <c r="AJ2" s="104" t="s">
        <v>337</v>
      </c>
      <c r="AK2" s="104" t="s">
        <v>337</v>
      </c>
      <c r="AL2" s="104" t="s">
        <v>337</v>
      </c>
      <c r="AM2" s="104" t="s">
        <v>337</v>
      </c>
      <c r="AN2" s="104"/>
      <c r="AO2" s="104"/>
      <c r="AP2" s="104"/>
      <c r="AQ2" s="104"/>
      <c r="AR2" s="104"/>
      <c r="AS2" s="104"/>
      <c r="AT2" s="104"/>
      <c r="AU2" s="104"/>
      <c r="AV2" s="104"/>
      <c r="AW2" s="104"/>
      <c r="AX2" s="104"/>
      <c r="AY2" s="104"/>
      <c r="AZ2" s="104"/>
      <c r="BA2" s="104"/>
      <c r="BB2" s="104"/>
      <c r="BC2" s="104"/>
      <c r="BD2" s="104"/>
      <c r="BE2" s="104"/>
      <c r="BF2" s="104"/>
    </row>
    <row r="3" spans="1:59" ht="18">
      <c r="A3" s="130" t="s">
        <v>53</v>
      </c>
      <c r="B3" s="103" t="s">
        <v>1</v>
      </c>
      <c r="C3" s="141" t="s">
        <v>57</v>
      </c>
      <c r="D3" s="142" t="s">
        <v>56</v>
      </c>
      <c r="E3" s="142" t="s">
        <v>110</v>
      </c>
      <c r="F3" s="142" t="s">
        <v>93</v>
      </c>
      <c r="G3" s="19"/>
      <c r="H3" s="35">
        <v>1</v>
      </c>
      <c r="I3" s="35">
        <v>2</v>
      </c>
      <c r="J3" s="35">
        <v>3</v>
      </c>
      <c r="K3" s="35">
        <v>4</v>
      </c>
      <c r="L3" s="35">
        <v>5</v>
      </c>
      <c r="M3" s="35">
        <v>6</v>
      </c>
      <c r="N3" s="37">
        <v>7</v>
      </c>
      <c r="O3" s="35">
        <v>8</v>
      </c>
      <c r="P3" s="35">
        <v>9</v>
      </c>
      <c r="Q3" s="35">
        <v>10</v>
      </c>
      <c r="R3" s="35">
        <v>11</v>
      </c>
      <c r="S3" s="35">
        <v>12</v>
      </c>
      <c r="T3" s="35">
        <v>13</v>
      </c>
      <c r="U3" s="35">
        <v>14</v>
      </c>
      <c r="V3" s="35">
        <v>15</v>
      </c>
      <c r="W3" s="35">
        <v>16</v>
      </c>
      <c r="X3" s="35">
        <v>17</v>
      </c>
      <c r="Y3" s="35">
        <v>18</v>
      </c>
      <c r="Z3" s="35">
        <v>19</v>
      </c>
      <c r="AA3" s="35">
        <v>20</v>
      </c>
      <c r="AB3" s="35">
        <v>21</v>
      </c>
      <c r="AC3" s="56">
        <v>22</v>
      </c>
      <c r="AD3" s="56">
        <v>23</v>
      </c>
      <c r="AE3" s="35">
        <v>24</v>
      </c>
      <c r="AF3" s="35">
        <v>25</v>
      </c>
      <c r="AG3" s="35">
        <v>26</v>
      </c>
      <c r="AH3" s="35">
        <v>27</v>
      </c>
      <c r="AI3" s="35">
        <v>28</v>
      </c>
      <c r="AJ3" s="35">
        <v>29</v>
      </c>
      <c r="AK3" s="35">
        <v>30</v>
      </c>
      <c r="AL3" s="35">
        <v>31</v>
      </c>
      <c r="AM3" s="35">
        <v>32</v>
      </c>
      <c r="AN3" s="35">
        <v>33</v>
      </c>
      <c r="AO3" s="35">
        <v>34</v>
      </c>
      <c r="AP3" s="35">
        <v>35</v>
      </c>
      <c r="AQ3" s="35">
        <v>36</v>
      </c>
      <c r="AR3" s="35">
        <v>37</v>
      </c>
      <c r="AS3" s="35">
        <v>38</v>
      </c>
      <c r="AT3" s="35">
        <v>39</v>
      </c>
      <c r="AU3" s="35">
        <v>40</v>
      </c>
      <c r="AV3" s="35">
        <v>41</v>
      </c>
      <c r="AW3" s="35">
        <v>42</v>
      </c>
      <c r="AX3" s="35">
        <v>43</v>
      </c>
      <c r="AY3" s="35">
        <v>44</v>
      </c>
      <c r="AZ3" s="35">
        <v>45</v>
      </c>
      <c r="BA3" s="35">
        <v>46</v>
      </c>
      <c r="BB3" s="35">
        <v>47</v>
      </c>
      <c r="BC3" s="35">
        <v>48</v>
      </c>
      <c r="BD3" s="35">
        <v>49</v>
      </c>
      <c r="BE3" s="35">
        <v>50</v>
      </c>
      <c r="BF3" s="35">
        <v>51</v>
      </c>
      <c r="BG3" s="35">
        <v>52</v>
      </c>
    </row>
    <row r="4" spans="1:59" ht="18">
      <c r="A4" s="131" t="s">
        <v>43</v>
      </c>
      <c r="B4" s="23" t="s">
        <v>116</v>
      </c>
      <c r="C4" s="137">
        <f>COUNTIF(H4:BG4,"=n")</f>
        <v>0</v>
      </c>
      <c r="D4" s="137">
        <f>COUNTIF(H4:BG4,"=y")</f>
        <v>32</v>
      </c>
      <c r="E4" s="137">
        <f>COUNTIF(H4:BG4,"=q")</f>
        <v>0</v>
      </c>
      <c r="F4" s="143">
        <f>(D4/(D4+C4+E4))</f>
        <v>1</v>
      </c>
      <c r="G4" s="25"/>
      <c r="H4" s="16" t="s">
        <v>247</v>
      </c>
      <c r="I4" s="16" t="s">
        <v>247</v>
      </c>
      <c r="J4" s="16" t="s">
        <v>247</v>
      </c>
      <c r="K4" s="16" t="s">
        <v>247</v>
      </c>
      <c r="L4" s="16" t="s">
        <v>247</v>
      </c>
      <c r="M4" s="16" t="s">
        <v>247</v>
      </c>
      <c r="N4" s="16" t="s">
        <v>247</v>
      </c>
      <c r="O4" s="16" t="s">
        <v>247</v>
      </c>
      <c r="P4" s="16" t="s">
        <v>247</v>
      </c>
      <c r="Q4" s="16" t="s">
        <v>247</v>
      </c>
      <c r="R4" s="16" t="s">
        <v>247</v>
      </c>
      <c r="S4" s="16" t="s">
        <v>247</v>
      </c>
      <c r="T4" s="16" t="s">
        <v>247</v>
      </c>
      <c r="U4" s="16" t="s">
        <v>247</v>
      </c>
      <c r="V4" s="16" t="s">
        <v>247</v>
      </c>
      <c r="W4" s="16" t="s">
        <v>247</v>
      </c>
      <c r="X4" s="16" t="s">
        <v>247</v>
      </c>
      <c r="Y4" s="16" t="s">
        <v>247</v>
      </c>
      <c r="Z4" s="16" t="s">
        <v>247</v>
      </c>
      <c r="AA4" s="16" t="s">
        <v>247</v>
      </c>
      <c r="AB4" s="16" t="s">
        <v>247</v>
      </c>
      <c r="AC4" s="16" t="s">
        <v>247</v>
      </c>
      <c r="AD4" s="16" t="s">
        <v>247</v>
      </c>
      <c r="AE4" s="16" t="s">
        <v>247</v>
      </c>
      <c r="AF4" s="16" t="s">
        <v>247</v>
      </c>
      <c r="AG4" s="16" t="s">
        <v>247</v>
      </c>
      <c r="AH4" s="16" t="s">
        <v>247</v>
      </c>
      <c r="AI4" s="16" t="s">
        <v>247</v>
      </c>
      <c r="AJ4" s="16" t="s">
        <v>247</v>
      </c>
      <c r="AK4" s="16" t="s">
        <v>247</v>
      </c>
      <c r="AL4" s="16" t="s">
        <v>247</v>
      </c>
      <c r="AM4" s="16" t="s">
        <v>247</v>
      </c>
      <c r="AN4" s="16"/>
      <c r="AO4" s="16"/>
      <c r="AP4" s="16"/>
      <c r="AQ4" s="16"/>
      <c r="AR4" s="16"/>
      <c r="AS4" s="16"/>
      <c r="AT4" s="16"/>
      <c r="AU4" s="16"/>
      <c r="AV4" s="16"/>
      <c r="AW4" s="16"/>
      <c r="AX4" s="16"/>
      <c r="AY4" s="16"/>
      <c r="AZ4" s="16"/>
      <c r="BA4" s="16"/>
      <c r="BB4" s="16"/>
      <c r="BC4" s="16"/>
      <c r="BD4" s="16"/>
      <c r="BE4" s="16"/>
      <c r="BF4" s="16"/>
      <c r="BG4" s="16"/>
    </row>
    <row r="5" spans="1:59" ht="18">
      <c r="A5" s="131" t="s">
        <v>43</v>
      </c>
      <c r="B5" s="23" t="s">
        <v>117</v>
      </c>
      <c r="C5" s="137">
        <f>COUNTIF(H5:BG5,"=n")</f>
        <v>0</v>
      </c>
      <c r="D5" s="137">
        <f>COUNTIF(H5:BG5,"=y")</f>
        <v>32</v>
      </c>
      <c r="E5" s="137">
        <f>COUNTIF(H5:BG5,"=q")</f>
        <v>0</v>
      </c>
      <c r="F5" s="143">
        <f>(D5/(D5+C5+E5))</f>
        <v>1</v>
      </c>
      <c r="G5" s="25"/>
      <c r="H5" s="16" t="s">
        <v>247</v>
      </c>
      <c r="I5" s="16" t="s">
        <v>247</v>
      </c>
      <c r="J5" s="16" t="s">
        <v>247</v>
      </c>
      <c r="K5" s="16" t="s">
        <v>247</v>
      </c>
      <c r="L5" s="16" t="s">
        <v>247</v>
      </c>
      <c r="M5" s="16" t="s">
        <v>247</v>
      </c>
      <c r="N5" s="16" t="s">
        <v>247</v>
      </c>
      <c r="O5" s="16" t="s">
        <v>247</v>
      </c>
      <c r="P5" s="16" t="s">
        <v>247</v>
      </c>
      <c r="Q5" s="16" t="s">
        <v>247</v>
      </c>
      <c r="R5" s="16" t="s">
        <v>247</v>
      </c>
      <c r="S5" s="16" t="s">
        <v>247</v>
      </c>
      <c r="T5" s="16" t="s">
        <v>247</v>
      </c>
      <c r="U5" s="16" t="s">
        <v>247</v>
      </c>
      <c r="V5" s="16" t="s">
        <v>247</v>
      </c>
      <c r="W5" s="16" t="s">
        <v>247</v>
      </c>
      <c r="X5" s="16" t="s">
        <v>247</v>
      </c>
      <c r="Y5" s="16" t="s">
        <v>247</v>
      </c>
      <c r="Z5" s="16" t="s">
        <v>247</v>
      </c>
      <c r="AA5" s="16" t="s">
        <v>247</v>
      </c>
      <c r="AB5" s="16" t="s">
        <v>247</v>
      </c>
      <c r="AC5" s="16" t="s">
        <v>247</v>
      </c>
      <c r="AD5" s="16" t="s">
        <v>247</v>
      </c>
      <c r="AE5" s="16" t="s">
        <v>247</v>
      </c>
      <c r="AF5" s="16" t="s">
        <v>247</v>
      </c>
      <c r="AG5" s="16" t="s">
        <v>247</v>
      </c>
      <c r="AH5" s="16" t="s">
        <v>247</v>
      </c>
      <c r="AI5" s="16" t="s">
        <v>247</v>
      </c>
      <c r="AJ5" s="16" t="s">
        <v>247</v>
      </c>
      <c r="AK5" s="16" t="s">
        <v>247</v>
      </c>
      <c r="AL5" s="16" t="s">
        <v>247</v>
      </c>
      <c r="AM5" s="16" t="s">
        <v>247</v>
      </c>
      <c r="AN5" s="16"/>
      <c r="AO5" s="16"/>
      <c r="AP5" s="16"/>
      <c r="AQ5" s="16"/>
      <c r="AR5" s="16"/>
      <c r="AS5" s="16"/>
      <c r="AT5" s="16"/>
      <c r="AU5" s="16"/>
      <c r="AV5" s="16"/>
      <c r="AW5" s="16"/>
      <c r="AX5" s="16"/>
      <c r="AY5" s="16"/>
      <c r="AZ5" s="16"/>
      <c r="BA5" s="16"/>
      <c r="BB5" s="16"/>
      <c r="BC5" s="16"/>
      <c r="BD5" s="16"/>
      <c r="BE5" s="16"/>
      <c r="BF5" s="16"/>
      <c r="BG5" s="16"/>
    </row>
    <row r="6" spans="1:59" ht="18">
      <c r="A6" s="131" t="s">
        <v>43</v>
      </c>
      <c r="B6" s="23" t="s">
        <v>118</v>
      </c>
      <c r="C6" s="137">
        <f>COUNTIF(H6:BG6,"=n")</f>
        <v>16</v>
      </c>
      <c r="D6" s="137">
        <f>COUNTIF(H6:BG6,"=y")</f>
        <v>16</v>
      </c>
      <c r="E6" s="137">
        <f>COUNTIF(H6:BG6,"=q")</f>
        <v>0</v>
      </c>
      <c r="F6" s="143">
        <f>(D6/(D6+C6+E6))</f>
        <v>0.5</v>
      </c>
      <c r="G6" s="25"/>
      <c r="H6" s="16" t="s">
        <v>248</v>
      </c>
      <c r="I6" s="16" t="s">
        <v>247</v>
      </c>
      <c r="J6" s="16" t="s">
        <v>248</v>
      </c>
      <c r="K6" s="16" t="s">
        <v>247</v>
      </c>
      <c r="L6" s="16" t="s">
        <v>248</v>
      </c>
      <c r="M6" s="16" t="s">
        <v>247</v>
      </c>
      <c r="N6" s="16" t="s">
        <v>248</v>
      </c>
      <c r="O6" s="16" t="s">
        <v>247</v>
      </c>
      <c r="P6" s="16" t="s">
        <v>248</v>
      </c>
      <c r="Q6" s="16" t="s">
        <v>248</v>
      </c>
      <c r="R6" s="16" t="s">
        <v>247</v>
      </c>
      <c r="S6" s="16" t="s">
        <v>248</v>
      </c>
      <c r="T6" s="16" t="s">
        <v>247</v>
      </c>
      <c r="U6" s="16" t="s">
        <v>247</v>
      </c>
      <c r="V6" s="16" t="s">
        <v>248</v>
      </c>
      <c r="W6" s="16" t="s">
        <v>247</v>
      </c>
      <c r="X6" s="16" t="s">
        <v>248</v>
      </c>
      <c r="Y6" s="16" t="s">
        <v>248</v>
      </c>
      <c r="Z6" s="16" t="s">
        <v>248</v>
      </c>
      <c r="AA6" s="16" t="s">
        <v>247</v>
      </c>
      <c r="AB6" s="16" t="s">
        <v>248</v>
      </c>
      <c r="AC6" s="16" t="s">
        <v>247</v>
      </c>
      <c r="AD6" s="16" t="s">
        <v>247</v>
      </c>
      <c r="AE6" s="16" t="s">
        <v>247</v>
      </c>
      <c r="AF6" s="16" t="s">
        <v>248</v>
      </c>
      <c r="AG6" s="16" t="s">
        <v>247</v>
      </c>
      <c r="AH6" s="16" t="s">
        <v>248</v>
      </c>
      <c r="AI6" s="16" t="s">
        <v>247</v>
      </c>
      <c r="AJ6" s="16" t="s">
        <v>248</v>
      </c>
      <c r="AK6" s="16" t="s">
        <v>247</v>
      </c>
      <c r="AL6" s="16" t="s">
        <v>247</v>
      </c>
      <c r="AM6" s="16" t="s">
        <v>248</v>
      </c>
      <c r="AN6" s="16"/>
      <c r="AO6" s="16"/>
      <c r="AP6" s="16"/>
      <c r="AQ6" s="16"/>
      <c r="AR6" s="16"/>
      <c r="AS6" s="16"/>
      <c r="AT6" s="16"/>
      <c r="AU6" s="16"/>
      <c r="AV6" s="16"/>
      <c r="AW6" s="16"/>
      <c r="AX6" s="16"/>
      <c r="AY6" s="16"/>
      <c r="AZ6" s="16"/>
      <c r="BA6" s="16"/>
      <c r="BB6" s="16"/>
      <c r="BC6" s="16"/>
      <c r="BD6" s="16"/>
      <c r="BE6" s="16"/>
      <c r="BF6" s="16"/>
      <c r="BG6" s="16"/>
    </row>
    <row r="7" spans="1:59" ht="18">
      <c r="A7" s="105"/>
      <c r="B7" s="105"/>
      <c r="C7" s="144"/>
      <c r="D7" s="144"/>
      <c r="E7" s="144"/>
      <c r="F7" s="145"/>
      <c r="G7" s="27"/>
      <c r="H7" s="109"/>
      <c r="I7" s="109"/>
      <c r="J7" s="109"/>
      <c r="K7" s="109"/>
      <c r="L7" s="109"/>
      <c r="M7" s="109"/>
      <c r="N7" s="109"/>
      <c r="O7" s="109"/>
      <c r="P7" s="109"/>
      <c r="Q7" s="109"/>
      <c r="R7" s="109"/>
      <c r="S7" s="109"/>
      <c r="T7" s="109"/>
      <c r="V7" s="113"/>
      <c r="W7" s="109"/>
      <c r="X7" s="109"/>
      <c r="Y7" s="109"/>
      <c r="Z7" s="109"/>
      <c r="AA7" s="113"/>
      <c r="AB7" s="111"/>
      <c r="AC7" s="109"/>
      <c r="AD7" s="109"/>
      <c r="AF7" s="113"/>
      <c r="AG7" s="109"/>
      <c r="AH7" s="28"/>
      <c r="AI7" s="109"/>
      <c r="AJ7" s="28"/>
      <c r="AK7" s="109"/>
      <c r="AL7" s="28"/>
      <c r="AM7" s="109"/>
      <c r="AN7" s="28"/>
      <c r="AO7" s="109"/>
      <c r="AQ7" s="28"/>
      <c r="AR7" s="109"/>
      <c r="AS7" s="28"/>
      <c r="AT7" s="109"/>
      <c r="AU7" s="28"/>
      <c r="AV7" s="109"/>
      <c r="AW7" s="28"/>
      <c r="AX7" s="109"/>
      <c r="AY7" s="28"/>
      <c r="AZ7" s="28"/>
      <c r="BA7" s="28"/>
      <c r="BB7" s="28"/>
      <c r="BC7" s="28"/>
      <c r="BD7" s="28"/>
      <c r="BE7" s="28"/>
      <c r="BF7" s="28"/>
      <c r="BG7" s="28"/>
    </row>
    <row r="8" spans="1:59" ht="27" customHeight="1">
      <c r="A8" s="132"/>
      <c r="B8" s="98" t="s">
        <v>42</v>
      </c>
      <c r="C8" s="146"/>
      <c r="D8" s="146"/>
      <c r="E8" s="146"/>
      <c r="F8" s="147"/>
      <c r="G8" s="22"/>
      <c r="H8" s="97"/>
      <c r="I8" s="97"/>
      <c r="J8" s="97"/>
      <c r="K8" s="97"/>
      <c r="L8" s="97"/>
      <c r="M8" s="97"/>
      <c r="N8" s="97"/>
      <c r="O8" s="97"/>
      <c r="P8" s="97"/>
      <c r="Q8" s="97"/>
      <c r="R8" s="97"/>
      <c r="S8" s="97"/>
      <c r="T8" s="97"/>
      <c r="U8" s="127"/>
      <c r="V8" s="127"/>
      <c r="W8" s="97"/>
      <c r="X8" s="97"/>
      <c r="Y8" s="97"/>
      <c r="Z8" s="97"/>
      <c r="AA8" s="127"/>
      <c r="AB8" s="112"/>
      <c r="AC8" s="97"/>
      <c r="AD8" s="97"/>
      <c r="AE8" s="127"/>
      <c r="AF8" s="114"/>
      <c r="AG8" s="97"/>
      <c r="AH8" s="29"/>
      <c r="AI8" s="97"/>
      <c r="AJ8" s="29"/>
      <c r="AK8" s="97"/>
      <c r="AL8" s="29"/>
      <c r="AM8" s="97"/>
      <c r="AN8" s="29"/>
      <c r="AO8" s="97"/>
      <c r="AP8" s="127"/>
      <c r="AQ8" s="29"/>
      <c r="AR8" s="97"/>
      <c r="AS8" s="29"/>
      <c r="AT8" s="97"/>
      <c r="AU8" s="29"/>
      <c r="AV8" s="97"/>
      <c r="AW8" s="29"/>
      <c r="AX8" s="97"/>
      <c r="AY8" s="29"/>
      <c r="AZ8" s="29"/>
      <c r="BA8" s="29"/>
      <c r="BB8" s="29"/>
      <c r="BC8" s="29"/>
      <c r="BD8" s="29"/>
      <c r="BE8" s="29"/>
      <c r="BF8" s="29"/>
      <c r="BG8" s="29"/>
    </row>
    <row r="9" spans="1:59" ht="18" customHeight="1">
      <c r="A9" s="131" t="s">
        <v>83</v>
      </c>
      <c r="B9" s="23" t="s">
        <v>119</v>
      </c>
      <c r="C9" s="137">
        <f aca="true" t="shared" si="0" ref="C9:C20">COUNTIF(H9:BG9,"=n")</f>
        <v>32</v>
      </c>
      <c r="D9" s="137">
        <f aca="true" t="shared" si="1" ref="D9:D20">COUNTIF(H9:BG9,"=y")</f>
        <v>0</v>
      </c>
      <c r="E9" s="137">
        <f aca="true" t="shared" si="2" ref="E9:E20">COUNTIF(H9:BG9,"=q")</f>
        <v>0</v>
      </c>
      <c r="F9" s="143">
        <f>(D9/(D9+C9+E9))</f>
        <v>0</v>
      </c>
      <c r="G9" s="25"/>
      <c r="H9" s="33" t="s">
        <v>248</v>
      </c>
      <c r="I9" s="33" t="s">
        <v>248</v>
      </c>
      <c r="J9" s="33" t="s">
        <v>248</v>
      </c>
      <c r="K9" s="33" t="s">
        <v>248</v>
      </c>
      <c r="L9" s="33" t="s">
        <v>248</v>
      </c>
      <c r="M9" s="33" t="s">
        <v>248</v>
      </c>
      <c r="N9" s="33" t="s">
        <v>248</v>
      </c>
      <c r="O9" s="33" t="s">
        <v>248</v>
      </c>
      <c r="P9" s="33" t="s">
        <v>248</v>
      </c>
      <c r="Q9" s="33" t="s">
        <v>248</v>
      </c>
      <c r="R9" s="33" t="s">
        <v>248</v>
      </c>
      <c r="S9" s="33" t="s">
        <v>248</v>
      </c>
      <c r="T9" s="33" t="s">
        <v>248</v>
      </c>
      <c r="U9" s="16" t="s">
        <v>248</v>
      </c>
      <c r="V9" s="16" t="s">
        <v>248</v>
      </c>
      <c r="W9" s="33" t="s">
        <v>248</v>
      </c>
      <c r="X9" s="33" t="s">
        <v>248</v>
      </c>
      <c r="Y9" s="33" t="s">
        <v>248</v>
      </c>
      <c r="Z9" s="33" t="s">
        <v>248</v>
      </c>
      <c r="AA9" s="16" t="s">
        <v>248</v>
      </c>
      <c r="AB9" s="33" t="s">
        <v>248</v>
      </c>
      <c r="AC9" s="33" t="s">
        <v>248</v>
      </c>
      <c r="AD9" s="33" t="s">
        <v>248</v>
      </c>
      <c r="AE9" s="16" t="s">
        <v>248</v>
      </c>
      <c r="AF9" s="86" t="s">
        <v>248</v>
      </c>
      <c r="AG9" s="33" t="s">
        <v>248</v>
      </c>
      <c r="AH9" s="33" t="s">
        <v>248</v>
      </c>
      <c r="AI9" s="33" t="s">
        <v>248</v>
      </c>
      <c r="AJ9" s="33" t="s">
        <v>248</v>
      </c>
      <c r="AK9" s="33" t="s">
        <v>248</v>
      </c>
      <c r="AL9" s="33" t="s">
        <v>248</v>
      </c>
      <c r="AM9" s="33" t="s">
        <v>248</v>
      </c>
      <c r="AN9" s="33"/>
      <c r="AO9" s="33"/>
      <c r="AP9" s="16"/>
      <c r="AQ9" s="33"/>
      <c r="AR9" s="33"/>
      <c r="AS9" s="33"/>
      <c r="AT9" s="33"/>
      <c r="AU9" s="33"/>
      <c r="AV9" s="33"/>
      <c r="AW9" s="33"/>
      <c r="AX9" s="33"/>
      <c r="AY9" s="33"/>
      <c r="AZ9" s="33"/>
      <c r="BA9" s="33"/>
      <c r="BB9" s="33"/>
      <c r="BC9" s="33"/>
      <c r="BD9" s="33"/>
      <c r="BE9" s="33"/>
      <c r="BF9" s="33"/>
      <c r="BG9" s="33"/>
    </row>
    <row r="10" spans="1:59" ht="18">
      <c r="A10" s="131" t="s">
        <v>58</v>
      </c>
      <c r="B10" s="23" t="s">
        <v>120</v>
      </c>
      <c r="C10" s="137">
        <f t="shared" si="0"/>
        <v>32</v>
      </c>
      <c r="D10" s="137">
        <f t="shared" si="1"/>
        <v>0</v>
      </c>
      <c r="E10" s="137">
        <f t="shared" si="2"/>
        <v>0</v>
      </c>
      <c r="F10" s="143">
        <f aca="true" t="shared" si="3" ref="F10:F20">(D10/(D10+C10+E10))</f>
        <v>0</v>
      </c>
      <c r="G10" s="25"/>
      <c r="H10" s="16" t="s">
        <v>248</v>
      </c>
      <c r="I10" s="16" t="s">
        <v>248</v>
      </c>
      <c r="J10" s="16" t="s">
        <v>248</v>
      </c>
      <c r="K10" s="16" t="s">
        <v>248</v>
      </c>
      <c r="L10" s="16" t="s">
        <v>248</v>
      </c>
      <c r="M10" s="16" t="s">
        <v>248</v>
      </c>
      <c r="N10" s="16" t="s">
        <v>248</v>
      </c>
      <c r="O10" s="16" t="s">
        <v>248</v>
      </c>
      <c r="P10" s="16" t="s">
        <v>248</v>
      </c>
      <c r="Q10" s="16" t="s">
        <v>248</v>
      </c>
      <c r="R10" s="16" t="s">
        <v>248</v>
      </c>
      <c r="S10" s="16" t="s">
        <v>248</v>
      </c>
      <c r="T10" s="16" t="s">
        <v>248</v>
      </c>
      <c r="U10" s="16" t="s">
        <v>248</v>
      </c>
      <c r="V10" s="16" t="s">
        <v>248</v>
      </c>
      <c r="W10" s="16" t="s">
        <v>248</v>
      </c>
      <c r="X10" s="16" t="s">
        <v>248</v>
      </c>
      <c r="Y10" s="16" t="s">
        <v>248</v>
      </c>
      <c r="Z10" s="16" t="s">
        <v>248</v>
      </c>
      <c r="AA10" s="16" t="s">
        <v>248</v>
      </c>
      <c r="AB10" s="16" t="s">
        <v>248</v>
      </c>
      <c r="AC10" s="16" t="s">
        <v>248</v>
      </c>
      <c r="AD10" s="16" t="s">
        <v>248</v>
      </c>
      <c r="AE10" s="16" t="s">
        <v>248</v>
      </c>
      <c r="AF10" s="24" t="s">
        <v>248</v>
      </c>
      <c r="AG10" s="16" t="s">
        <v>248</v>
      </c>
      <c r="AH10" s="16" t="s">
        <v>248</v>
      </c>
      <c r="AI10" s="16" t="s">
        <v>248</v>
      </c>
      <c r="AJ10" s="16" t="s">
        <v>248</v>
      </c>
      <c r="AK10" s="16" t="s">
        <v>248</v>
      </c>
      <c r="AL10" s="16" t="s">
        <v>248</v>
      </c>
      <c r="AM10" s="16" t="s">
        <v>248</v>
      </c>
      <c r="AN10" s="16"/>
      <c r="AO10" s="16"/>
      <c r="AP10" s="16"/>
      <c r="AQ10" s="16"/>
      <c r="AR10" s="16"/>
      <c r="AS10" s="16"/>
      <c r="AT10" s="16"/>
      <c r="AU10" s="16"/>
      <c r="AV10" s="16"/>
      <c r="AW10" s="16"/>
      <c r="AX10" s="16"/>
      <c r="AY10" s="16"/>
      <c r="AZ10" s="16"/>
      <c r="BA10" s="16"/>
      <c r="BB10" s="16"/>
      <c r="BC10" s="16"/>
      <c r="BD10" s="16"/>
      <c r="BE10" s="16"/>
      <c r="BF10" s="16"/>
      <c r="BG10" s="16"/>
    </row>
    <row r="11" spans="1:59" ht="18">
      <c r="A11" s="131" t="s">
        <v>84</v>
      </c>
      <c r="B11" s="23" t="s">
        <v>121</v>
      </c>
      <c r="C11" s="137">
        <f t="shared" si="0"/>
        <v>0</v>
      </c>
      <c r="D11" s="137">
        <f t="shared" si="1"/>
        <v>32</v>
      </c>
      <c r="E11" s="137">
        <f t="shared" si="2"/>
        <v>0</v>
      </c>
      <c r="F11" s="143">
        <f t="shared" si="3"/>
        <v>1</v>
      </c>
      <c r="G11" s="25"/>
      <c r="H11" s="16" t="s">
        <v>247</v>
      </c>
      <c r="I11" s="16" t="s">
        <v>247</v>
      </c>
      <c r="J11" s="16" t="s">
        <v>247</v>
      </c>
      <c r="K11" s="16" t="s">
        <v>247</v>
      </c>
      <c r="L11" s="16" t="s">
        <v>247</v>
      </c>
      <c r="M11" s="16" t="s">
        <v>247</v>
      </c>
      <c r="N11" s="16" t="s">
        <v>247</v>
      </c>
      <c r="O11" s="16" t="s">
        <v>247</v>
      </c>
      <c r="P11" s="16" t="s">
        <v>247</v>
      </c>
      <c r="Q11" s="16" t="s">
        <v>247</v>
      </c>
      <c r="R11" s="16" t="s">
        <v>247</v>
      </c>
      <c r="S11" s="16" t="s">
        <v>247</v>
      </c>
      <c r="T11" s="16" t="s">
        <v>247</v>
      </c>
      <c r="U11" s="16" t="s">
        <v>247</v>
      </c>
      <c r="V11" s="16" t="s">
        <v>247</v>
      </c>
      <c r="W11" s="16" t="s">
        <v>247</v>
      </c>
      <c r="X11" s="16" t="s">
        <v>247</v>
      </c>
      <c r="Y11" s="16" t="s">
        <v>247</v>
      </c>
      <c r="Z11" s="16" t="s">
        <v>247</v>
      </c>
      <c r="AA11" s="16" t="s">
        <v>247</v>
      </c>
      <c r="AB11" s="16" t="s">
        <v>247</v>
      </c>
      <c r="AC11" s="16" t="s">
        <v>247</v>
      </c>
      <c r="AD11" s="16" t="s">
        <v>247</v>
      </c>
      <c r="AE11" s="16" t="s">
        <v>247</v>
      </c>
      <c r="AF11" s="16" t="s">
        <v>247</v>
      </c>
      <c r="AG11" s="16" t="s">
        <v>247</v>
      </c>
      <c r="AH11" s="16" t="s">
        <v>247</v>
      </c>
      <c r="AI11" s="16" t="s">
        <v>247</v>
      </c>
      <c r="AJ11" s="16" t="s">
        <v>247</v>
      </c>
      <c r="AK11" s="16" t="s">
        <v>247</v>
      </c>
      <c r="AL11" s="16" t="s">
        <v>247</v>
      </c>
      <c r="AM11" s="16" t="s">
        <v>247</v>
      </c>
      <c r="AN11" s="16"/>
      <c r="AO11" s="16"/>
      <c r="AP11" s="16"/>
      <c r="AQ11" s="16"/>
      <c r="AR11" s="16"/>
      <c r="AS11" s="16"/>
      <c r="AT11" s="16"/>
      <c r="AU11" s="16"/>
      <c r="AV11" s="16"/>
      <c r="AW11" s="16"/>
      <c r="AX11" s="16"/>
      <c r="AY11" s="16"/>
      <c r="AZ11" s="16"/>
      <c r="BA11" s="16"/>
      <c r="BB11" s="16"/>
      <c r="BC11" s="16"/>
      <c r="BD11" s="16"/>
      <c r="BE11" s="16"/>
      <c r="BF11" s="16"/>
      <c r="BG11" s="16"/>
    </row>
    <row r="12" spans="1:59" ht="18">
      <c r="A12" s="131" t="s">
        <v>84</v>
      </c>
      <c r="B12" s="23" t="s">
        <v>122</v>
      </c>
      <c r="C12" s="137">
        <f t="shared" si="0"/>
        <v>2</v>
      </c>
      <c r="D12" s="137">
        <f t="shared" si="1"/>
        <v>30</v>
      </c>
      <c r="E12" s="137">
        <f t="shared" si="2"/>
        <v>0</v>
      </c>
      <c r="F12" s="143">
        <f t="shared" si="3"/>
        <v>0.9375</v>
      </c>
      <c r="G12" s="25"/>
      <c r="H12" s="16" t="s">
        <v>247</v>
      </c>
      <c r="I12" s="16" t="s">
        <v>247</v>
      </c>
      <c r="J12" s="16" t="s">
        <v>247</v>
      </c>
      <c r="K12" s="16" t="s">
        <v>247</v>
      </c>
      <c r="L12" s="16" t="s">
        <v>247</v>
      </c>
      <c r="M12" s="16" t="s">
        <v>247</v>
      </c>
      <c r="N12" s="16" t="s">
        <v>247</v>
      </c>
      <c r="O12" s="16" t="s">
        <v>247</v>
      </c>
      <c r="P12" s="16" t="s">
        <v>247</v>
      </c>
      <c r="Q12" s="16" t="s">
        <v>247</v>
      </c>
      <c r="R12" s="16" t="s">
        <v>247</v>
      </c>
      <c r="S12" s="16" t="s">
        <v>247</v>
      </c>
      <c r="T12" s="16" t="s">
        <v>247</v>
      </c>
      <c r="U12" s="16" t="s">
        <v>247</v>
      </c>
      <c r="V12" s="16" t="s">
        <v>247</v>
      </c>
      <c r="W12" s="16" t="s">
        <v>247</v>
      </c>
      <c r="X12" s="16" t="s">
        <v>247</v>
      </c>
      <c r="Y12" s="16" t="s">
        <v>247</v>
      </c>
      <c r="Z12" s="16" t="s">
        <v>247</v>
      </c>
      <c r="AA12" s="16" t="s">
        <v>247</v>
      </c>
      <c r="AB12" s="16" t="s">
        <v>247</v>
      </c>
      <c r="AC12" s="16" t="s">
        <v>247</v>
      </c>
      <c r="AD12" s="16" t="s">
        <v>247</v>
      </c>
      <c r="AE12" s="16" t="s">
        <v>248</v>
      </c>
      <c r="AF12" s="16" t="s">
        <v>247</v>
      </c>
      <c r="AG12" s="16" t="s">
        <v>248</v>
      </c>
      <c r="AH12" s="16" t="s">
        <v>247</v>
      </c>
      <c r="AI12" s="16" t="s">
        <v>247</v>
      </c>
      <c r="AJ12" s="16" t="s">
        <v>247</v>
      </c>
      <c r="AK12" s="16" t="s">
        <v>247</v>
      </c>
      <c r="AL12" s="16" t="s">
        <v>247</v>
      </c>
      <c r="AM12" s="16" t="s">
        <v>247</v>
      </c>
      <c r="AN12" s="16"/>
      <c r="AO12" s="16"/>
      <c r="AP12" s="16"/>
      <c r="AQ12" s="16"/>
      <c r="AR12" s="16"/>
      <c r="AS12" s="16"/>
      <c r="AT12" s="16"/>
      <c r="AU12" s="16"/>
      <c r="AV12" s="16"/>
      <c r="AW12" s="16"/>
      <c r="AX12" s="16"/>
      <c r="AY12" s="16"/>
      <c r="AZ12" s="16"/>
      <c r="BA12" s="16"/>
      <c r="BB12" s="16"/>
      <c r="BC12" s="16"/>
      <c r="BD12" s="16"/>
      <c r="BE12" s="16"/>
      <c r="BF12" s="16"/>
      <c r="BG12" s="16"/>
    </row>
    <row r="13" spans="1:59" ht="18">
      <c r="A13" s="131" t="s">
        <v>84</v>
      </c>
      <c r="B13" s="23" t="s">
        <v>123</v>
      </c>
      <c r="C13" s="137">
        <f t="shared" si="0"/>
        <v>5</v>
      </c>
      <c r="D13" s="137">
        <f t="shared" si="1"/>
        <v>25</v>
      </c>
      <c r="E13" s="137">
        <f t="shared" si="2"/>
        <v>0</v>
      </c>
      <c r="F13" s="143">
        <f t="shared" si="3"/>
        <v>0.8333333333333334</v>
      </c>
      <c r="G13" s="25"/>
      <c r="H13" s="16" t="s">
        <v>247</v>
      </c>
      <c r="I13" s="16" t="s">
        <v>247</v>
      </c>
      <c r="J13" s="16" t="s">
        <v>247</v>
      </c>
      <c r="K13" s="16" t="s">
        <v>247</v>
      </c>
      <c r="L13" s="16" t="s">
        <v>247</v>
      </c>
      <c r="M13" s="16" t="s">
        <v>247</v>
      </c>
      <c r="N13" s="16" t="s">
        <v>247</v>
      </c>
      <c r="O13" s="16" t="s">
        <v>247</v>
      </c>
      <c r="P13" s="16" t="s">
        <v>247</v>
      </c>
      <c r="Q13" s="16" t="s">
        <v>247</v>
      </c>
      <c r="R13" s="16" t="s">
        <v>247</v>
      </c>
      <c r="S13" s="16" t="s">
        <v>247</v>
      </c>
      <c r="T13" s="16" t="s">
        <v>247</v>
      </c>
      <c r="U13" s="16" t="s">
        <v>248</v>
      </c>
      <c r="V13" s="16" t="s">
        <v>247</v>
      </c>
      <c r="W13" s="16" t="s">
        <v>247</v>
      </c>
      <c r="X13" s="16" t="s">
        <v>248</v>
      </c>
      <c r="Y13" s="16" t="s">
        <v>248</v>
      </c>
      <c r="Z13" s="16" t="s">
        <v>247</v>
      </c>
      <c r="AA13" s="16" t="s">
        <v>248</v>
      </c>
      <c r="AB13" s="16" t="s">
        <v>248</v>
      </c>
      <c r="AC13" s="16" t="s">
        <v>247</v>
      </c>
      <c r="AD13" s="16"/>
      <c r="AE13" s="16" t="s">
        <v>247</v>
      </c>
      <c r="AF13" s="16" t="s">
        <v>247</v>
      </c>
      <c r="AG13" s="16" t="s">
        <v>247</v>
      </c>
      <c r="AH13" s="16" t="s">
        <v>247</v>
      </c>
      <c r="AI13" s="16" t="s">
        <v>247</v>
      </c>
      <c r="AJ13" s="16" t="s">
        <v>247</v>
      </c>
      <c r="AK13" s="16" t="s">
        <v>247</v>
      </c>
      <c r="AL13" s="16" t="s">
        <v>247</v>
      </c>
      <c r="AM13" s="16"/>
      <c r="AN13" s="16"/>
      <c r="AO13" s="16"/>
      <c r="AP13" s="16"/>
      <c r="AQ13" s="16"/>
      <c r="AR13" s="16"/>
      <c r="AS13" s="16"/>
      <c r="AT13" s="16"/>
      <c r="AU13" s="16"/>
      <c r="AV13" s="16"/>
      <c r="AW13" s="16"/>
      <c r="AX13" s="16"/>
      <c r="AY13" s="16"/>
      <c r="AZ13" s="16"/>
      <c r="BA13" s="16"/>
      <c r="BB13" s="16"/>
      <c r="BC13" s="16"/>
      <c r="BD13" s="16"/>
      <c r="BE13" s="16"/>
      <c r="BF13" s="16"/>
      <c r="BG13" s="16"/>
    </row>
    <row r="14" spans="1:59" ht="18">
      <c r="A14" s="131" t="s">
        <v>84</v>
      </c>
      <c r="B14" s="23" t="s">
        <v>124</v>
      </c>
      <c r="C14" s="137">
        <f t="shared" si="0"/>
        <v>16</v>
      </c>
      <c r="D14" s="137">
        <f t="shared" si="1"/>
        <v>15</v>
      </c>
      <c r="E14" s="137">
        <f t="shared" si="2"/>
        <v>0</v>
      </c>
      <c r="F14" s="143">
        <f t="shared" si="3"/>
        <v>0.4838709677419355</v>
      </c>
      <c r="G14" s="25"/>
      <c r="H14" s="16" t="s">
        <v>248</v>
      </c>
      <c r="I14" s="16" t="s">
        <v>247</v>
      </c>
      <c r="J14" s="16" t="s">
        <v>247</v>
      </c>
      <c r="K14" s="16" t="s">
        <v>247</v>
      </c>
      <c r="L14" s="16" t="s">
        <v>248</v>
      </c>
      <c r="M14" s="16" t="s">
        <v>247</v>
      </c>
      <c r="N14" s="16" t="s">
        <v>248</v>
      </c>
      <c r="O14" s="16" t="s">
        <v>247</v>
      </c>
      <c r="P14" s="16" t="s">
        <v>248</v>
      </c>
      <c r="Q14" s="16" t="s">
        <v>248</v>
      </c>
      <c r="R14" s="16" t="s">
        <v>248</v>
      </c>
      <c r="S14" s="16" t="s">
        <v>247</v>
      </c>
      <c r="T14" s="16" t="s">
        <v>247</v>
      </c>
      <c r="U14" s="16" t="s">
        <v>247</v>
      </c>
      <c r="V14" s="16" t="s">
        <v>247</v>
      </c>
      <c r="W14" s="16" t="s">
        <v>247</v>
      </c>
      <c r="X14" s="16" t="s">
        <v>247</v>
      </c>
      <c r="Y14" s="16" t="s">
        <v>247</v>
      </c>
      <c r="Z14" s="16" t="s">
        <v>247</v>
      </c>
      <c r="AA14" s="16" t="s">
        <v>247</v>
      </c>
      <c r="AB14" s="16" t="s">
        <v>247</v>
      </c>
      <c r="AC14" s="16"/>
      <c r="AD14" s="16" t="s">
        <v>248</v>
      </c>
      <c r="AE14" s="16" t="s">
        <v>248</v>
      </c>
      <c r="AF14" s="16" t="s">
        <v>248</v>
      </c>
      <c r="AG14" s="16" t="s">
        <v>248</v>
      </c>
      <c r="AH14" s="16" t="s">
        <v>248</v>
      </c>
      <c r="AI14" s="16" t="s">
        <v>248</v>
      </c>
      <c r="AJ14" s="16" t="s">
        <v>248</v>
      </c>
      <c r="AK14" s="16" t="s">
        <v>248</v>
      </c>
      <c r="AL14" s="16" t="s">
        <v>248</v>
      </c>
      <c r="AM14" s="16" t="s">
        <v>248</v>
      </c>
      <c r="AN14" s="16"/>
      <c r="AO14" s="16"/>
      <c r="AP14" s="16"/>
      <c r="AQ14" s="16"/>
      <c r="AR14" s="16"/>
      <c r="AS14" s="16"/>
      <c r="AT14" s="16"/>
      <c r="AU14" s="16"/>
      <c r="AV14" s="16"/>
      <c r="AW14" s="16"/>
      <c r="AX14" s="16"/>
      <c r="AY14" s="16"/>
      <c r="AZ14" s="16"/>
      <c r="BA14" s="16"/>
      <c r="BB14" s="16"/>
      <c r="BC14" s="16"/>
      <c r="BD14" s="16"/>
      <c r="BE14" s="16"/>
      <c r="BF14" s="16"/>
      <c r="BG14" s="16"/>
    </row>
    <row r="15" spans="1:59" ht="18">
      <c r="A15" s="131" t="s">
        <v>85</v>
      </c>
      <c r="B15" s="23" t="s">
        <v>155</v>
      </c>
      <c r="C15" s="137">
        <f t="shared" si="0"/>
        <v>0</v>
      </c>
      <c r="D15" s="137">
        <f t="shared" si="1"/>
        <v>32</v>
      </c>
      <c r="E15" s="137">
        <f t="shared" si="2"/>
        <v>0</v>
      </c>
      <c r="F15" s="143">
        <f t="shared" si="3"/>
        <v>1</v>
      </c>
      <c r="G15" s="25"/>
      <c r="H15" s="16" t="s">
        <v>247</v>
      </c>
      <c r="I15" s="16" t="s">
        <v>247</v>
      </c>
      <c r="J15" s="16" t="s">
        <v>247</v>
      </c>
      <c r="K15" s="16" t="s">
        <v>247</v>
      </c>
      <c r="L15" s="16" t="s">
        <v>247</v>
      </c>
      <c r="M15" s="16" t="s">
        <v>247</v>
      </c>
      <c r="N15" s="16" t="s">
        <v>247</v>
      </c>
      <c r="O15" s="16" t="s">
        <v>247</v>
      </c>
      <c r="P15" s="16" t="s">
        <v>247</v>
      </c>
      <c r="Q15" s="16" t="s">
        <v>247</v>
      </c>
      <c r="R15" s="16" t="s">
        <v>247</v>
      </c>
      <c r="S15" s="16" t="s">
        <v>247</v>
      </c>
      <c r="T15" s="16" t="s">
        <v>247</v>
      </c>
      <c r="U15" s="16" t="s">
        <v>247</v>
      </c>
      <c r="V15" s="16" t="s">
        <v>247</v>
      </c>
      <c r="W15" s="16" t="s">
        <v>247</v>
      </c>
      <c r="X15" s="16" t="s">
        <v>247</v>
      </c>
      <c r="Y15" s="16" t="s">
        <v>247</v>
      </c>
      <c r="Z15" s="16" t="s">
        <v>247</v>
      </c>
      <c r="AA15" s="16" t="s">
        <v>247</v>
      </c>
      <c r="AB15" s="16" t="s">
        <v>247</v>
      </c>
      <c r="AC15" s="16" t="s">
        <v>247</v>
      </c>
      <c r="AD15" s="16" t="s">
        <v>247</v>
      </c>
      <c r="AE15" s="16" t="s">
        <v>247</v>
      </c>
      <c r="AF15" s="16" t="s">
        <v>247</v>
      </c>
      <c r="AG15" s="16" t="s">
        <v>247</v>
      </c>
      <c r="AH15" s="16" t="s">
        <v>247</v>
      </c>
      <c r="AI15" s="16" t="s">
        <v>247</v>
      </c>
      <c r="AJ15" s="16" t="s">
        <v>247</v>
      </c>
      <c r="AK15" s="16" t="s">
        <v>247</v>
      </c>
      <c r="AL15" s="16" t="s">
        <v>247</v>
      </c>
      <c r="AM15" s="16" t="s">
        <v>247</v>
      </c>
      <c r="AN15" s="16"/>
      <c r="AO15" s="16"/>
      <c r="AP15" s="16"/>
      <c r="AQ15" s="16"/>
      <c r="AR15" s="16"/>
      <c r="AS15" s="16"/>
      <c r="AT15" s="16"/>
      <c r="AU15" s="16"/>
      <c r="AV15" s="16"/>
      <c r="AW15" s="16"/>
      <c r="AX15" s="16"/>
      <c r="AY15" s="16"/>
      <c r="AZ15" s="16"/>
      <c r="BA15" s="16"/>
      <c r="BB15" s="16"/>
      <c r="BC15" s="16"/>
      <c r="BD15" s="16"/>
      <c r="BE15" s="16"/>
      <c r="BF15" s="16"/>
      <c r="BG15" s="16"/>
    </row>
    <row r="16" spans="1:59" ht="36">
      <c r="A16" s="131" t="s">
        <v>86</v>
      </c>
      <c r="B16" s="122" t="s">
        <v>156</v>
      </c>
      <c r="C16" s="137">
        <f>COUNTIF(H16:BG16,"=n")</f>
        <v>0</v>
      </c>
      <c r="D16" s="137">
        <f t="shared" si="1"/>
        <v>32</v>
      </c>
      <c r="E16" s="137">
        <f t="shared" si="2"/>
        <v>0</v>
      </c>
      <c r="F16" s="143">
        <f>(D16/(D16+C16+E16))</f>
        <v>1</v>
      </c>
      <c r="G16" s="25"/>
      <c r="H16" s="16" t="s">
        <v>247</v>
      </c>
      <c r="I16" s="16" t="s">
        <v>247</v>
      </c>
      <c r="J16" s="16" t="s">
        <v>247</v>
      </c>
      <c r="K16" s="16" t="s">
        <v>247</v>
      </c>
      <c r="L16" s="16" t="s">
        <v>247</v>
      </c>
      <c r="M16" s="16" t="s">
        <v>247</v>
      </c>
      <c r="N16" s="16" t="s">
        <v>247</v>
      </c>
      <c r="O16" s="16" t="s">
        <v>247</v>
      </c>
      <c r="P16" s="16" t="s">
        <v>247</v>
      </c>
      <c r="Q16" s="16" t="s">
        <v>247</v>
      </c>
      <c r="R16" s="16" t="s">
        <v>247</v>
      </c>
      <c r="S16" s="16" t="s">
        <v>247</v>
      </c>
      <c r="T16" s="16" t="s">
        <v>247</v>
      </c>
      <c r="U16" s="16" t="s">
        <v>247</v>
      </c>
      <c r="V16" s="16" t="s">
        <v>247</v>
      </c>
      <c r="W16" s="16" t="s">
        <v>247</v>
      </c>
      <c r="X16" s="16" t="s">
        <v>247</v>
      </c>
      <c r="Y16" s="16" t="s">
        <v>247</v>
      </c>
      <c r="Z16" s="16" t="s">
        <v>247</v>
      </c>
      <c r="AA16" s="16" t="s">
        <v>247</v>
      </c>
      <c r="AB16" s="16" t="s">
        <v>247</v>
      </c>
      <c r="AC16" s="16" t="s">
        <v>247</v>
      </c>
      <c r="AD16" s="16" t="s">
        <v>247</v>
      </c>
      <c r="AE16" s="16" t="s">
        <v>247</v>
      </c>
      <c r="AF16" s="16" t="s">
        <v>247</v>
      </c>
      <c r="AG16" s="16" t="s">
        <v>247</v>
      </c>
      <c r="AH16" s="16" t="s">
        <v>247</v>
      </c>
      <c r="AI16" s="16" t="s">
        <v>247</v>
      </c>
      <c r="AJ16" s="16" t="s">
        <v>247</v>
      </c>
      <c r="AK16" s="16" t="s">
        <v>247</v>
      </c>
      <c r="AL16" s="16" t="s">
        <v>247</v>
      </c>
      <c r="AM16" s="16" t="s">
        <v>247</v>
      </c>
      <c r="AN16" s="16"/>
      <c r="AO16" s="16"/>
      <c r="AP16" s="16"/>
      <c r="AQ16" s="16"/>
      <c r="AR16" s="16"/>
      <c r="AS16" s="16"/>
      <c r="AT16" s="16"/>
      <c r="AU16" s="16"/>
      <c r="AV16" s="16"/>
      <c r="AW16" s="16"/>
      <c r="AX16" s="16"/>
      <c r="AY16" s="16"/>
      <c r="AZ16" s="16"/>
      <c r="BA16" s="16"/>
      <c r="BB16" s="16"/>
      <c r="BC16" s="16"/>
      <c r="BD16" s="16"/>
      <c r="BE16" s="16"/>
      <c r="BF16" s="16"/>
      <c r="BG16" s="16"/>
    </row>
    <row r="17" spans="1:59" ht="36">
      <c r="A17" s="131" t="s">
        <v>87</v>
      </c>
      <c r="B17" s="122" t="s">
        <v>157</v>
      </c>
      <c r="C17" s="137">
        <f>COUNTIF(H17:BG17,"=n")</f>
        <v>0</v>
      </c>
      <c r="D17" s="137">
        <f t="shared" si="1"/>
        <v>32</v>
      </c>
      <c r="E17" s="137">
        <f t="shared" si="2"/>
        <v>0</v>
      </c>
      <c r="F17" s="143">
        <f t="shared" si="3"/>
        <v>1</v>
      </c>
      <c r="G17" s="25"/>
      <c r="H17" s="16" t="s">
        <v>247</v>
      </c>
      <c r="I17" s="16" t="s">
        <v>247</v>
      </c>
      <c r="J17" s="16" t="s">
        <v>247</v>
      </c>
      <c r="K17" s="16" t="s">
        <v>247</v>
      </c>
      <c r="L17" s="16" t="s">
        <v>247</v>
      </c>
      <c r="M17" s="16" t="s">
        <v>247</v>
      </c>
      <c r="N17" s="16" t="s">
        <v>247</v>
      </c>
      <c r="O17" s="16" t="s">
        <v>247</v>
      </c>
      <c r="P17" s="16" t="s">
        <v>247</v>
      </c>
      <c r="Q17" s="16" t="s">
        <v>247</v>
      </c>
      <c r="R17" s="16" t="s">
        <v>247</v>
      </c>
      <c r="S17" s="16" t="s">
        <v>247</v>
      </c>
      <c r="T17" s="16" t="s">
        <v>247</v>
      </c>
      <c r="U17" s="16" t="s">
        <v>247</v>
      </c>
      <c r="V17" s="16" t="s">
        <v>247</v>
      </c>
      <c r="W17" s="16" t="s">
        <v>247</v>
      </c>
      <c r="X17" s="16" t="s">
        <v>247</v>
      </c>
      <c r="Y17" s="16" t="s">
        <v>247</v>
      </c>
      <c r="Z17" s="16" t="s">
        <v>247</v>
      </c>
      <c r="AA17" s="16" t="s">
        <v>247</v>
      </c>
      <c r="AB17" s="16" t="s">
        <v>247</v>
      </c>
      <c r="AC17" s="16" t="s">
        <v>247</v>
      </c>
      <c r="AD17" s="16" t="s">
        <v>247</v>
      </c>
      <c r="AE17" s="16" t="s">
        <v>247</v>
      </c>
      <c r="AF17" s="16" t="s">
        <v>247</v>
      </c>
      <c r="AG17" s="16" t="s">
        <v>247</v>
      </c>
      <c r="AH17" s="16" t="s">
        <v>247</v>
      </c>
      <c r="AI17" s="16" t="s">
        <v>247</v>
      </c>
      <c r="AJ17" s="16" t="s">
        <v>247</v>
      </c>
      <c r="AK17" s="16" t="s">
        <v>247</v>
      </c>
      <c r="AL17" s="16" t="s">
        <v>247</v>
      </c>
      <c r="AM17" s="16" t="s">
        <v>247</v>
      </c>
      <c r="AN17" s="16"/>
      <c r="AO17" s="16"/>
      <c r="AP17" s="16"/>
      <c r="AQ17" s="16"/>
      <c r="AR17" s="16"/>
      <c r="AS17" s="16"/>
      <c r="AT17" s="16"/>
      <c r="AU17" s="16"/>
      <c r="AV17" s="16"/>
      <c r="AW17" s="16"/>
      <c r="AX17" s="16"/>
      <c r="AY17" s="16"/>
      <c r="AZ17" s="16"/>
      <c r="BA17" s="16"/>
      <c r="BB17" s="16"/>
      <c r="BC17" s="16"/>
      <c r="BD17" s="16"/>
      <c r="BE17" s="16"/>
      <c r="BF17" s="16"/>
      <c r="BG17" s="16"/>
    </row>
    <row r="18" spans="1:59" ht="18">
      <c r="A18" s="131" t="s">
        <v>88</v>
      </c>
      <c r="B18" s="23" t="s">
        <v>125</v>
      </c>
      <c r="C18" s="137">
        <f t="shared" si="0"/>
        <v>10</v>
      </c>
      <c r="D18" s="137">
        <f t="shared" si="1"/>
        <v>22</v>
      </c>
      <c r="E18" s="137">
        <f t="shared" si="2"/>
        <v>0</v>
      </c>
      <c r="F18" s="143">
        <f t="shared" si="3"/>
        <v>0.6875</v>
      </c>
      <c r="G18" s="25"/>
      <c r="H18" s="16" t="s">
        <v>247</v>
      </c>
      <c r="I18" s="16" t="s">
        <v>247</v>
      </c>
      <c r="J18" s="16" t="s">
        <v>247</v>
      </c>
      <c r="K18" s="16" t="s">
        <v>247</v>
      </c>
      <c r="L18" s="16" t="s">
        <v>247</v>
      </c>
      <c r="M18" s="16" t="s">
        <v>247</v>
      </c>
      <c r="N18" s="16" t="s">
        <v>247</v>
      </c>
      <c r="O18" s="16" t="s">
        <v>247</v>
      </c>
      <c r="P18" s="16" t="s">
        <v>247</v>
      </c>
      <c r="Q18" s="16" t="s">
        <v>247</v>
      </c>
      <c r="R18" s="16" t="s">
        <v>247</v>
      </c>
      <c r="S18" s="16" t="s">
        <v>248</v>
      </c>
      <c r="T18" s="16" t="s">
        <v>248</v>
      </c>
      <c r="U18" s="16" t="s">
        <v>248</v>
      </c>
      <c r="V18" s="16" t="s">
        <v>248</v>
      </c>
      <c r="W18" s="16" t="s">
        <v>248</v>
      </c>
      <c r="X18" s="16" t="s">
        <v>248</v>
      </c>
      <c r="Y18" s="16" t="s">
        <v>247</v>
      </c>
      <c r="Z18" s="16" t="s">
        <v>248</v>
      </c>
      <c r="AA18" s="16" t="s">
        <v>248</v>
      </c>
      <c r="AB18" s="16" t="s">
        <v>248</v>
      </c>
      <c r="AC18" s="16" t="s">
        <v>247</v>
      </c>
      <c r="AD18" s="16" t="s">
        <v>247</v>
      </c>
      <c r="AE18" s="16" t="s">
        <v>247</v>
      </c>
      <c r="AF18" s="16" t="s">
        <v>248</v>
      </c>
      <c r="AG18" s="16" t="s">
        <v>247</v>
      </c>
      <c r="AH18" s="16" t="s">
        <v>247</v>
      </c>
      <c r="AI18" s="16" t="s">
        <v>247</v>
      </c>
      <c r="AJ18" s="16" t="s">
        <v>247</v>
      </c>
      <c r="AK18" s="16" t="s">
        <v>247</v>
      </c>
      <c r="AL18" s="16" t="s">
        <v>247</v>
      </c>
      <c r="AM18" s="16" t="s">
        <v>247</v>
      </c>
      <c r="AN18" s="16"/>
      <c r="AO18" s="16"/>
      <c r="AP18" s="16"/>
      <c r="AQ18" s="16"/>
      <c r="AR18" s="16"/>
      <c r="AS18" s="16"/>
      <c r="AT18" s="16"/>
      <c r="AU18" s="16"/>
      <c r="AV18" s="16"/>
      <c r="AW18" s="16"/>
      <c r="AX18" s="16"/>
      <c r="AY18" s="16"/>
      <c r="AZ18" s="16"/>
      <c r="BA18" s="16"/>
      <c r="BB18" s="16"/>
      <c r="BC18" s="16"/>
      <c r="BD18" s="16"/>
      <c r="BE18" s="16"/>
      <c r="BF18" s="16"/>
      <c r="BG18" s="16"/>
    </row>
    <row r="19" spans="1:59" ht="18">
      <c r="A19" s="131" t="s">
        <v>47</v>
      </c>
      <c r="B19" s="23" t="s">
        <v>158</v>
      </c>
      <c r="C19" s="137">
        <f t="shared" si="0"/>
        <v>19</v>
      </c>
      <c r="D19" s="137">
        <f t="shared" si="1"/>
        <v>2</v>
      </c>
      <c r="E19" s="137">
        <f t="shared" si="2"/>
        <v>0</v>
      </c>
      <c r="F19" s="143">
        <f t="shared" si="3"/>
        <v>0.09523809523809523</v>
      </c>
      <c r="G19" s="25"/>
      <c r="H19" s="16" t="s">
        <v>248</v>
      </c>
      <c r="I19" s="16" t="s">
        <v>248</v>
      </c>
      <c r="J19" s="16" t="s">
        <v>248</v>
      </c>
      <c r="K19" s="16" t="s">
        <v>248</v>
      </c>
      <c r="L19" s="16" t="s">
        <v>248</v>
      </c>
      <c r="M19" s="16" t="s">
        <v>247</v>
      </c>
      <c r="N19" s="16" t="s">
        <v>248</v>
      </c>
      <c r="O19" s="16" t="s">
        <v>248</v>
      </c>
      <c r="P19" s="16" t="s">
        <v>248</v>
      </c>
      <c r="Q19" s="16" t="s">
        <v>248</v>
      </c>
      <c r="R19" s="16" t="s">
        <v>247</v>
      </c>
      <c r="S19" s="16" t="s">
        <v>248</v>
      </c>
      <c r="T19" s="16" t="s">
        <v>248</v>
      </c>
      <c r="U19" s="16" t="s">
        <v>248</v>
      </c>
      <c r="V19" s="16" t="s">
        <v>248</v>
      </c>
      <c r="W19" s="16" t="s">
        <v>248</v>
      </c>
      <c r="X19" s="16" t="s">
        <v>248</v>
      </c>
      <c r="Y19" s="16" t="s">
        <v>248</v>
      </c>
      <c r="Z19" s="16" t="s">
        <v>248</v>
      </c>
      <c r="AA19" s="16" t="s">
        <v>248</v>
      </c>
      <c r="AB19" s="16" t="s">
        <v>248</v>
      </c>
      <c r="AC19" s="16"/>
      <c r="AD19" s="16"/>
      <c r="AE19" s="16"/>
      <c r="AF19" s="24"/>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row>
    <row r="20" spans="1:59" ht="18">
      <c r="A20" s="131" t="s">
        <v>111</v>
      </c>
      <c r="B20" s="23" t="s">
        <v>159</v>
      </c>
      <c r="C20" s="137">
        <f t="shared" si="0"/>
        <v>5</v>
      </c>
      <c r="D20" s="137">
        <f t="shared" si="1"/>
        <v>9</v>
      </c>
      <c r="E20" s="137">
        <f t="shared" si="2"/>
        <v>18</v>
      </c>
      <c r="F20" s="165">
        <f t="shared" si="3"/>
        <v>0.28125</v>
      </c>
      <c r="G20" s="25"/>
      <c r="H20" s="16" t="s">
        <v>253</v>
      </c>
      <c r="I20" s="16" t="s">
        <v>247</v>
      </c>
      <c r="J20" s="16" t="s">
        <v>253</v>
      </c>
      <c r="K20" s="16" t="s">
        <v>253</v>
      </c>
      <c r="L20" s="16" t="s">
        <v>248</v>
      </c>
      <c r="M20" s="16" t="s">
        <v>247</v>
      </c>
      <c r="N20" s="16" t="s">
        <v>248</v>
      </c>
      <c r="O20" s="16" t="s">
        <v>253</v>
      </c>
      <c r="P20" s="16" t="s">
        <v>248</v>
      </c>
      <c r="Q20" s="16" t="s">
        <v>248</v>
      </c>
      <c r="R20" s="16" t="s">
        <v>247</v>
      </c>
      <c r="S20" s="16" t="s">
        <v>248</v>
      </c>
      <c r="T20" s="16" t="s">
        <v>253</v>
      </c>
      <c r="U20" s="16" t="s">
        <v>253</v>
      </c>
      <c r="V20" s="16" t="s">
        <v>253</v>
      </c>
      <c r="W20" s="16" t="s">
        <v>253</v>
      </c>
      <c r="X20" s="16" t="s">
        <v>253</v>
      </c>
      <c r="Y20" s="16" t="s">
        <v>253</v>
      </c>
      <c r="Z20" s="16" t="s">
        <v>253</v>
      </c>
      <c r="AA20" s="16" t="s">
        <v>253</v>
      </c>
      <c r="AB20" s="16" t="s">
        <v>253</v>
      </c>
      <c r="AC20" s="16" t="s">
        <v>247</v>
      </c>
      <c r="AD20" s="16" t="s">
        <v>253</v>
      </c>
      <c r="AE20" s="16" t="s">
        <v>247</v>
      </c>
      <c r="AF20" s="16" t="s">
        <v>253</v>
      </c>
      <c r="AG20" s="16" t="s">
        <v>253</v>
      </c>
      <c r="AH20" s="16" t="s">
        <v>247</v>
      </c>
      <c r="AI20" s="16" t="s">
        <v>253</v>
      </c>
      <c r="AJ20" s="16" t="s">
        <v>247</v>
      </c>
      <c r="AK20" s="16" t="s">
        <v>253</v>
      </c>
      <c r="AL20" s="16" t="s">
        <v>247</v>
      </c>
      <c r="AM20" s="16" t="s">
        <v>247</v>
      </c>
      <c r="AN20" s="16"/>
      <c r="AO20" s="16"/>
      <c r="AP20" s="16"/>
      <c r="AQ20" s="16"/>
      <c r="AR20" s="16"/>
      <c r="AS20" s="16"/>
      <c r="AT20" s="16"/>
      <c r="AU20" s="16"/>
      <c r="AV20" s="16"/>
      <c r="AW20" s="16"/>
      <c r="AX20" s="16"/>
      <c r="AY20" s="16"/>
      <c r="AZ20" s="16"/>
      <c r="BA20" s="16"/>
      <c r="BB20" s="16"/>
      <c r="BC20" s="16"/>
      <c r="BD20" s="16"/>
      <c r="BE20" s="16"/>
      <c r="BF20" s="16"/>
      <c r="BG20" s="16"/>
    </row>
    <row r="21" spans="1:59" ht="18">
      <c r="A21" s="133"/>
      <c r="B21" s="87" t="s">
        <v>160</v>
      </c>
      <c r="C21" s="148">
        <f>(MIN(H21:BF21))</f>
        <v>1</v>
      </c>
      <c r="D21" s="148">
        <f>MAX(H21:BF21)</f>
        <v>5</v>
      </c>
      <c r="E21" s="163"/>
      <c r="F21" s="167">
        <f>AVERAGE(H21:CX21)</f>
        <v>2.15625</v>
      </c>
      <c r="G21" s="40"/>
      <c r="H21" s="16">
        <v>1</v>
      </c>
      <c r="I21" s="16">
        <v>2</v>
      </c>
      <c r="J21" s="16">
        <v>3</v>
      </c>
      <c r="K21" s="16">
        <v>3</v>
      </c>
      <c r="L21" s="16">
        <v>1</v>
      </c>
      <c r="M21" s="16">
        <v>2</v>
      </c>
      <c r="N21" s="16">
        <v>1</v>
      </c>
      <c r="O21" s="16">
        <v>2</v>
      </c>
      <c r="P21" s="16">
        <v>1</v>
      </c>
      <c r="Q21" s="16">
        <v>1</v>
      </c>
      <c r="R21" s="16">
        <v>5</v>
      </c>
      <c r="S21" s="16">
        <v>1</v>
      </c>
      <c r="T21" s="16">
        <v>2</v>
      </c>
      <c r="U21" s="16">
        <v>2</v>
      </c>
      <c r="V21" s="16">
        <v>3</v>
      </c>
      <c r="W21" s="16">
        <v>3</v>
      </c>
      <c r="X21" s="16">
        <v>2</v>
      </c>
      <c r="Y21" s="16">
        <v>2</v>
      </c>
      <c r="Z21" s="16">
        <v>3</v>
      </c>
      <c r="AA21" s="16">
        <v>2</v>
      </c>
      <c r="AB21" s="57">
        <v>2</v>
      </c>
      <c r="AC21" s="16">
        <v>2</v>
      </c>
      <c r="AD21" s="16">
        <v>2</v>
      </c>
      <c r="AE21" s="16">
        <v>2</v>
      </c>
      <c r="AF21" s="16">
        <v>2</v>
      </c>
      <c r="AG21" s="16">
        <v>2</v>
      </c>
      <c r="AH21" s="16">
        <v>2</v>
      </c>
      <c r="AI21" s="16">
        <v>2</v>
      </c>
      <c r="AJ21" s="16">
        <v>2</v>
      </c>
      <c r="AK21" s="16">
        <v>2</v>
      </c>
      <c r="AL21" s="101">
        <v>2</v>
      </c>
      <c r="AM21" s="101">
        <v>5</v>
      </c>
      <c r="AN21" s="101"/>
      <c r="AO21" s="101"/>
      <c r="AP21" s="16"/>
      <c r="AQ21" s="101"/>
      <c r="AR21" s="101"/>
      <c r="AS21" s="101"/>
      <c r="AT21" s="101"/>
      <c r="AU21" s="101"/>
      <c r="AV21" s="101"/>
      <c r="AW21" s="101"/>
      <c r="AX21" s="101"/>
      <c r="AY21" s="101"/>
      <c r="AZ21" s="101"/>
      <c r="BA21" s="101"/>
      <c r="BB21" s="101"/>
      <c r="BC21" s="101"/>
      <c r="BD21" s="101"/>
      <c r="BE21" s="101"/>
      <c r="BF21" s="101"/>
      <c r="BG21" s="101"/>
    </row>
    <row r="22" spans="1:59" ht="18">
      <c r="A22" s="105"/>
      <c r="B22" s="23"/>
      <c r="C22" s="149" t="s">
        <v>107</v>
      </c>
      <c r="D22" s="149" t="s">
        <v>108</v>
      </c>
      <c r="E22" s="164"/>
      <c r="F22" s="149" t="s">
        <v>109</v>
      </c>
      <c r="G22" s="40"/>
      <c r="H22" s="16"/>
      <c r="I22" s="16"/>
      <c r="J22" s="16"/>
      <c r="K22" s="16"/>
      <c r="L22" s="16"/>
      <c r="M22" s="16"/>
      <c r="N22" s="16"/>
      <c r="O22" s="16"/>
      <c r="P22" s="16"/>
      <c r="Q22" s="16"/>
      <c r="R22" s="16"/>
      <c r="S22" s="16"/>
      <c r="T22" s="16"/>
      <c r="U22" s="16"/>
      <c r="W22" s="16"/>
      <c r="X22" s="16"/>
      <c r="Y22" s="16"/>
      <c r="Z22" s="16"/>
      <c r="AA22" s="16"/>
      <c r="AB22" s="57"/>
      <c r="AC22" s="16"/>
      <c r="AD22" s="16"/>
      <c r="AE22" s="16"/>
      <c r="AF22" s="100"/>
      <c r="AG22" s="100"/>
      <c r="AH22" s="100"/>
      <c r="AI22" s="100"/>
      <c r="AJ22" s="100"/>
      <c r="AK22" s="100"/>
      <c r="AL22" s="101"/>
      <c r="AM22" s="101"/>
      <c r="AN22" s="101"/>
      <c r="AO22" s="101"/>
      <c r="AP22" s="16"/>
      <c r="AQ22" s="101"/>
      <c r="AR22" s="101"/>
      <c r="AS22" s="101"/>
      <c r="AT22" s="101"/>
      <c r="AU22" s="101"/>
      <c r="AV22" s="101"/>
      <c r="AW22" s="101"/>
      <c r="AX22" s="101"/>
      <c r="AY22" s="101"/>
      <c r="AZ22" s="101"/>
      <c r="BA22" s="101"/>
      <c r="BB22" s="101"/>
      <c r="BC22" s="101"/>
      <c r="BD22" s="101"/>
      <c r="BE22" s="101"/>
      <c r="BF22" s="101"/>
      <c r="BG22" s="101"/>
    </row>
    <row r="23" spans="1:59" ht="18">
      <c r="A23" s="134"/>
      <c r="B23" s="122" t="s">
        <v>163</v>
      </c>
      <c r="C23" s="137">
        <f>COUNTIF(H23:BG23,"=n")</f>
        <v>7</v>
      </c>
      <c r="D23" s="137">
        <f>COUNTIF(H23:BG23,"=y")</f>
        <v>10</v>
      </c>
      <c r="E23" s="137">
        <f>COUNTIF(H23:BG23,"=q")</f>
        <v>15</v>
      </c>
      <c r="F23" s="166">
        <f>(D23/(D23+C23+E23))</f>
        <v>0.3125</v>
      </c>
      <c r="G23" s="31"/>
      <c r="H23" s="16" t="s">
        <v>248</v>
      </c>
      <c r="I23" s="16" t="s">
        <v>247</v>
      </c>
      <c r="J23" s="16" t="s">
        <v>253</v>
      </c>
      <c r="K23" s="16" t="s">
        <v>253</v>
      </c>
      <c r="L23" s="16" t="s">
        <v>248</v>
      </c>
      <c r="M23" s="16" t="s">
        <v>247</v>
      </c>
      <c r="N23" s="16" t="s">
        <v>248</v>
      </c>
      <c r="O23" s="16" t="s">
        <v>253</v>
      </c>
      <c r="P23" s="16" t="s">
        <v>248</v>
      </c>
      <c r="Q23" s="16" t="s">
        <v>248</v>
      </c>
      <c r="R23" s="16" t="s">
        <v>247</v>
      </c>
      <c r="S23" s="16" t="s">
        <v>248</v>
      </c>
      <c r="T23" s="16" t="s">
        <v>253</v>
      </c>
      <c r="U23" s="16" t="s">
        <v>248</v>
      </c>
      <c r="V23" s="16" t="s">
        <v>253</v>
      </c>
      <c r="W23" s="16" t="s">
        <v>253</v>
      </c>
      <c r="X23" s="16" t="s">
        <v>253</v>
      </c>
      <c r="Y23" s="16" t="s">
        <v>253</v>
      </c>
      <c r="Z23" s="16" t="s">
        <v>247</v>
      </c>
      <c r="AA23" s="16" t="s">
        <v>253</v>
      </c>
      <c r="AB23" s="24" t="s">
        <v>253</v>
      </c>
      <c r="AC23" s="16" t="s">
        <v>247</v>
      </c>
      <c r="AD23" s="16" t="s">
        <v>253</v>
      </c>
      <c r="AE23" s="16" t="s">
        <v>247</v>
      </c>
      <c r="AF23" s="24" t="s">
        <v>253</v>
      </c>
      <c r="AG23" s="16" t="s">
        <v>253</v>
      </c>
      <c r="AH23" s="16" t="s">
        <v>247</v>
      </c>
      <c r="AI23" s="16" t="s">
        <v>253</v>
      </c>
      <c r="AJ23" s="16" t="s">
        <v>247</v>
      </c>
      <c r="AK23" s="16" t="s">
        <v>253</v>
      </c>
      <c r="AL23" s="101" t="s">
        <v>247</v>
      </c>
      <c r="AM23" s="101" t="s">
        <v>247</v>
      </c>
      <c r="AN23" s="101"/>
      <c r="AO23" s="101"/>
      <c r="AP23" s="16"/>
      <c r="AQ23" s="101"/>
      <c r="AR23" s="101"/>
      <c r="AS23" s="101"/>
      <c r="AT23" s="101"/>
      <c r="AU23" s="101"/>
      <c r="AV23" s="16"/>
      <c r="AW23" s="16"/>
      <c r="AX23" s="16"/>
      <c r="AY23" s="16"/>
      <c r="AZ23" s="16"/>
      <c r="BA23" s="16"/>
      <c r="BB23" s="16"/>
      <c r="BC23" s="16"/>
      <c r="BD23" s="16"/>
      <c r="BE23" s="16"/>
      <c r="BF23" s="16"/>
      <c r="BG23" s="16"/>
    </row>
    <row r="24" spans="1:59" ht="18">
      <c r="A24" s="131" t="s">
        <v>112</v>
      </c>
      <c r="B24" s="107" t="s">
        <v>2</v>
      </c>
      <c r="C24" s="150">
        <f>(MIN(H24:BF24))</f>
        <v>0.3</v>
      </c>
      <c r="D24" s="150">
        <f>MAX(H24:BF24)</f>
        <v>0.8</v>
      </c>
      <c r="E24" s="150"/>
      <c r="F24" s="151">
        <f>AVERAGE(H24:CX24)</f>
        <v>0.5690322580645162</v>
      </c>
      <c r="G24" s="108"/>
      <c r="H24" s="199">
        <v>0.6</v>
      </c>
      <c r="I24" s="199">
        <v>0.5</v>
      </c>
      <c r="J24" s="199">
        <v>0.4</v>
      </c>
      <c r="K24" s="199">
        <v>0.6</v>
      </c>
      <c r="L24" s="199">
        <v>0.6</v>
      </c>
      <c r="M24" s="199">
        <v>0.5</v>
      </c>
      <c r="N24" s="199">
        <v>0.6</v>
      </c>
      <c r="O24" s="199">
        <v>0.44</v>
      </c>
      <c r="P24" s="199">
        <v>0.6</v>
      </c>
      <c r="Q24" s="199">
        <v>0.8</v>
      </c>
      <c r="R24" s="199">
        <v>0.45</v>
      </c>
      <c r="S24" s="199">
        <v>0.6</v>
      </c>
      <c r="T24" s="199">
        <v>0.45</v>
      </c>
      <c r="U24" s="199">
        <v>0.6</v>
      </c>
      <c r="V24" s="199">
        <v>0.6</v>
      </c>
      <c r="W24" s="199">
        <v>0.6</v>
      </c>
      <c r="X24" s="199">
        <v>0.6</v>
      </c>
      <c r="Y24" s="199">
        <v>0.6</v>
      </c>
      <c r="Z24" s="199">
        <v>0.3</v>
      </c>
      <c r="AA24" s="199">
        <v>0.6</v>
      </c>
      <c r="AB24" s="199">
        <v>0.6</v>
      </c>
      <c r="AC24" s="199">
        <v>0.6</v>
      </c>
      <c r="AD24" s="199">
        <v>0.8</v>
      </c>
      <c r="AE24" s="199">
        <v>0.6</v>
      </c>
      <c r="AF24" s="199">
        <v>0.6</v>
      </c>
      <c r="AG24" s="199">
        <v>0.5</v>
      </c>
      <c r="AH24" s="199">
        <v>0.6</v>
      </c>
      <c r="AI24" s="199">
        <v>0.6</v>
      </c>
      <c r="AJ24" s="199">
        <v>0.5</v>
      </c>
      <c r="AK24" s="199">
        <v>0.6</v>
      </c>
      <c r="AL24" s="199">
        <v>0.6</v>
      </c>
      <c r="AM24" s="199" t="s">
        <v>251</v>
      </c>
      <c r="AN24" s="110"/>
      <c r="AP24" s="110"/>
      <c r="AQ24" s="110"/>
      <c r="AR24" s="110"/>
      <c r="AS24" s="110"/>
      <c r="AT24" s="110"/>
      <c r="AU24" s="110"/>
      <c r="AV24" s="110"/>
      <c r="AW24" s="110"/>
      <c r="AX24" s="110"/>
      <c r="AY24" s="110"/>
      <c r="AZ24" s="110"/>
      <c r="BA24" s="110"/>
      <c r="BB24" s="110"/>
      <c r="BC24" s="110"/>
      <c r="BD24" s="110"/>
      <c r="BE24" s="110"/>
      <c r="BF24" s="110"/>
      <c r="BG24" s="110"/>
    </row>
    <row r="25" spans="1:59" ht="18">
      <c r="A25" s="132"/>
      <c r="B25" s="31"/>
      <c r="C25" s="149" t="s">
        <v>107</v>
      </c>
      <c r="D25" s="149" t="s">
        <v>108</v>
      </c>
      <c r="E25" s="149"/>
      <c r="F25" s="149" t="s">
        <v>109</v>
      </c>
      <c r="G25" s="25"/>
      <c r="H25" s="109"/>
      <c r="I25" s="109"/>
      <c r="J25" s="109"/>
      <c r="K25" s="109"/>
      <c r="L25" s="109"/>
      <c r="M25" s="109"/>
      <c r="N25" s="109"/>
      <c r="O25" s="109"/>
      <c r="P25" s="109"/>
      <c r="Q25" s="109"/>
      <c r="R25" s="109"/>
      <c r="S25" s="109"/>
      <c r="T25" s="109"/>
      <c r="U25" s="109"/>
      <c r="V25" s="109"/>
      <c r="W25" s="109"/>
      <c r="X25" s="109"/>
      <c r="Y25" s="109"/>
      <c r="Z25" s="109"/>
      <c r="AA25" s="109"/>
      <c r="AB25" s="111"/>
      <c r="AC25" s="109"/>
      <c r="AD25" s="109"/>
      <c r="AE25" s="109"/>
      <c r="AF25" s="109"/>
      <c r="AG25" s="109"/>
      <c r="AH25" s="28"/>
      <c r="AI25" s="109"/>
      <c r="AJ25" s="28"/>
      <c r="AK25" s="109"/>
      <c r="AL25" s="28"/>
      <c r="AM25" s="109"/>
      <c r="AN25" s="28"/>
      <c r="AO25" s="109"/>
      <c r="AP25" s="28"/>
      <c r="AQ25" s="28"/>
      <c r="AR25" s="109"/>
      <c r="AS25" s="28"/>
      <c r="AT25" s="109"/>
      <c r="AU25" s="28"/>
      <c r="AV25" s="109"/>
      <c r="AW25" s="28"/>
      <c r="AX25" s="109"/>
      <c r="AY25" s="28"/>
      <c r="AZ25" s="28"/>
      <c r="BA25" s="28"/>
      <c r="BB25" s="28"/>
      <c r="BC25" s="28"/>
      <c r="BD25" s="28"/>
      <c r="BE25" s="28"/>
      <c r="BF25" s="28"/>
      <c r="BG25" s="28"/>
    </row>
    <row r="26" spans="1:59" ht="18">
      <c r="A26" s="132"/>
      <c r="B26" s="98" t="s">
        <v>0</v>
      </c>
      <c r="C26" s="146"/>
      <c r="D26" s="146"/>
      <c r="E26" s="146"/>
      <c r="F26" s="147"/>
      <c r="G26" s="22"/>
      <c r="H26" s="97"/>
      <c r="I26" s="97"/>
      <c r="J26" s="97"/>
      <c r="K26" s="97"/>
      <c r="L26" s="97"/>
      <c r="M26" s="97"/>
      <c r="N26" s="97"/>
      <c r="O26" s="97"/>
      <c r="P26" s="97"/>
      <c r="Q26" s="97"/>
      <c r="R26" s="97"/>
      <c r="S26" s="97"/>
      <c r="T26" s="97"/>
      <c r="U26" s="97"/>
      <c r="V26" s="97"/>
      <c r="W26" s="97"/>
      <c r="X26" s="97"/>
      <c r="Y26" s="97"/>
      <c r="Z26" s="97"/>
      <c r="AA26" s="97"/>
      <c r="AB26" s="112"/>
      <c r="AC26" s="97"/>
      <c r="AD26" s="97"/>
      <c r="AE26" s="97"/>
      <c r="AF26" s="97"/>
      <c r="AG26" s="97"/>
      <c r="AH26" s="29"/>
      <c r="AI26" s="97"/>
      <c r="AJ26" s="29"/>
      <c r="AK26" s="97"/>
      <c r="AL26" s="29"/>
      <c r="AM26" s="97"/>
      <c r="AN26" s="29"/>
      <c r="AO26" s="97"/>
      <c r="AP26" s="29"/>
      <c r="AQ26" s="29"/>
      <c r="AR26" s="97"/>
      <c r="AS26" s="29"/>
      <c r="AT26" s="97"/>
      <c r="AU26" s="29"/>
      <c r="AV26" s="97"/>
      <c r="AW26" s="29"/>
      <c r="AX26" s="97"/>
      <c r="AY26" s="29"/>
      <c r="AZ26" s="29"/>
      <c r="BA26" s="29"/>
      <c r="BB26" s="29"/>
      <c r="BC26" s="29"/>
      <c r="BD26" s="29"/>
      <c r="BE26" s="29"/>
      <c r="BF26" s="29"/>
      <c r="BG26" s="29"/>
    </row>
    <row r="27" spans="1:59" ht="18">
      <c r="A27" s="131" t="s">
        <v>79</v>
      </c>
      <c r="B27" s="23" t="s">
        <v>3</v>
      </c>
      <c r="C27" s="137">
        <f>COUNTIF(H27:BG27,"=n")</f>
        <v>1</v>
      </c>
      <c r="D27" s="137">
        <f>COUNTIF(H27:BG27,"=y")</f>
        <v>30</v>
      </c>
      <c r="E27" s="137">
        <f>COUNTIF(H27:BG27,"=q")</f>
        <v>0</v>
      </c>
      <c r="F27" s="143">
        <f>(D27/(D27+C27+E27))</f>
        <v>0.967741935483871</v>
      </c>
      <c r="G27" s="25"/>
      <c r="H27" s="16" t="s">
        <v>247</v>
      </c>
      <c r="I27" s="16" t="s">
        <v>247</v>
      </c>
      <c r="J27" s="16" t="s">
        <v>247</v>
      </c>
      <c r="K27" s="16" t="s">
        <v>247</v>
      </c>
      <c r="L27" s="16" t="s">
        <v>247</v>
      </c>
      <c r="M27" s="16" t="s">
        <v>247</v>
      </c>
      <c r="N27" s="16" t="s">
        <v>247</v>
      </c>
      <c r="O27" s="16" t="s">
        <v>247</v>
      </c>
      <c r="P27" s="16" t="s">
        <v>247</v>
      </c>
      <c r="Q27" s="16" t="s">
        <v>247</v>
      </c>
      <c r="R27" s="16" t="s">
        <v>247</v>
      </c>
      <c r="S27" s="33" t="s">
        <v>247</v>
      </c>
      <c r="T27" s="33" t="s">
        <v>247</v>
      </c>
      <c r="U27" s="33" t="s">
        <v>247</v>
      </c>
      <c r="V27" s="33" t="s">
        <v>247</v>
      </c>
      <c r="W27" s="33" t="s">
        <v>248</v>
      </c>
      <c r="X27" s="33" t="s">
        <v>247</v>
      </c>
      <c r="Y27" s="33" t="s">
        <v>247</v>
      </c>
      <c r="Z27" s="33" t="s">
        <v>247</v>
      </c>
      <c r="AA27" s="33" t="s">
        <v>247</v>
      </c>
      <c r="AB27" s="33" t="s">
        <v>247</v>
      </c>
      <c r="AC27" s="16" t="s">
        <v>247</v>
      </c>
      <c r="AD27" s="16" t="s">
        <v>247</v>
      </c>
      <c r="AE27" s="16" t="s">
        <v>247</v>
      </c>
      <c r="AF27" s="16" t="s">
        <v>247</v>
      </c>
      <c r="AG27" s="16" t="s">
        <v>247</v>
      </c>
      <c r="AH27" s="16" t="s">
        <v>247</v>
      </c>
      <c r="AI27" s="16" t="s">
        <v>247</v>
      </c>
      <c r="AJ27" s="16" t="s">
        <v>247</v>
      </c>
      <c r="AK27" s="16" t="s">
        <v>247</v>
      </c>
      <c r="AL27" s="16" t="s">
        <v>247</v>
      </c>
      <c r="AM27" s="16" t="s">
        <v>251</v>
      </c>
      <c r="AN27" s="33"/>
      <c r="AO27" s="33"/>
      <c r="AP27" s="33"/>
      <c r="AQ27" s="33"/>
      <c r="AR27" s="33"/>
      <c r="AS27" s="33"/>
      <c r="AT27" s="33"/>
      <c r="AU27" s="33"/>
      <c r="AV27" s="33"/>
      <c r="AW27" s="33"/>
      <c r="AX27" s="33"/>
      <c r="AY27" s="33"/>
      <c r="AZ27" s="33"/>
      <c r="BA27" s="33"/>
      <c r="BB27" s="33"/>
      <c r="BC27" s="33"/>
      <c r="BD27" s="33"/>
      <c r="BE27" s="33"/>
      <c r="BF27" s="33"/>
      <c r="BG27" s="33"/>
    </row>
    <row r="28" spans="1:59" ht="18">
      <c r="A28" s="131" t="s">
        <v>80</v>
      </c>
      <c r="B28" s="23" t="s">
        <v>4</v>
      </c>
      <c r="C28" s="137">
        <f>COUNTIF(H28:BG28,"=n")</f>
        <v>28</v>
      </c>
      <c r="D28" s="137">
        <f>COUNTIF(H28:BG28,"=y")</f>
        <v>3</v>
      </c>
      <c r="E28" s="137">
        <f>COUNTIF(H28:BG28,"=q")</f>
        <v>0</v>
      </c>
      <c r="F28" s="143">
        <f>(D28/(D28+C28+E28))</f>
        <v>0.0967741935483871</v>
      </c>
      <c r="G28" s="25"/>
      <c r="H28" s="16" t="s">
        <v>248</v>
      </c>
      <c r="I28" s="16" t="s">
        <v>248</v>
      </c>
      <c r="J28" s="16" t="s">
        <v>247</v>
      </c>
      <c r="K28" s="16" t="s">
        <v>247</v>
      </c>
      <c r="L28" s="16" t="s">
        <v>248</v>
      </c>
      <c r="M28" s="16" t="s">
        <v>248</v>
      </c>
      <c r="N28" s="16" t="s">
        <v>248</v>
      </c>
      <c r="O28" s="16" t="s">
        <v>248</v>
      </c>
      <c r="P28" s="16" t="s">
        <v>248</v>
      </c>
      <c r="Q28" s="16" t="s">
        <v>247</v>
      </c>
      <c r="R28" s="16" t="s">
        <v>248</v>
      </c>
      <c r="S28" s="16" t="s">
        <v>248</v>
      </c>
      <c r="T28" s="16" t="s">
        <v>248</v>
      </c>
      <c r="U28" s="16" t="s">
        <v>248</v>
      </c>
      <c r="V28" s="16" t="s">
        <v>248</v>
      </c>
      <c r="W28" s="16" t="s">
        <v>248</v>
      </c>
      <c r="X28" s="33" t="s">
        <v>248</v>
      </c>
      <c r="Y28" s="33" t="s">
        <v>248</v>
      </c>
      <c r="Z28" s="33" t="s">
        <v>248</v>
      </c>
      <c r="AA28" s="33" t="s">
        <v>248</v>
      </c>
      <c r="AB28" s="33" t="s">
        <v>248</v>
      </c>
      <c r="AC28" s="33" t="s">
        <v>248</v>
      </c>
      <c r="AD28" s="33" t="s">
        <v>248</v>
      </c>
      <c r="AE28" s="16" t="s">
        <v>248</v>
      </c>
      <c r="AF28" s="16" t="s">
        <v>248</v>
      </c>
      <c r="AG28" s="16" t="s">
        <v>248</v>
      </c>
      <c r="AH28" s="16" t="s">
        <v>248</v>
      </c>
      <c r="AI28" s="16" t="s">
        <v>248</v>
      </c>
      <c r="AJ28" s="16" t="s">
        <v>248</v>
      </c>
      <c r="AK28" s="16" t="s">
        <v>248</v>
      </c>
      <c r="AL28" s="16" t="s">
        <v>248</v>
      </c>
      <c r="AM28" s="16" t="s">
        <v>251</v>
      </c>
      <c r="AN28" s="16"/>
      <c r="AO28" s="16"/>
      <c r="AP28" s="16"/>
      <c r="AQ28" s="16"/>
      <c r="AR28" s="16"/>
      <c r="AS28" s="16"/>
      <c r="AT28" s="16"/>
      <c r="AU28" s="16"/>
      <c r="AV28" s="16"/>
      <c r="AW28" s="16"/>
      <c r="AX28" s="16"/>
      <c r="AY28" s="33"/>
      <c r="AZ28" s="33"/>
      <c r="BA28" s="33"/>
      <c r="BB28" s="33"/>
      <c r="BC28" s="33"/>
      <c r="BD28" s="33"/>
      <c r="BE28" s="33"/>
      <c r="BF28" s="33"/>
      <c r="BG28" s="16"/>
    </row>
    <row r="29" spans="1:59" ht="18">
      <c r="A29" s="131" t="s">
        <v>59</v>
      </c>
      <c r="B29" s="23" t="s">
        <v>114</v>
      </c>
      <c r="C29" s="137">
        <f>COUNTIF(H29:BG29,"=n")</f>
        <v>7</v>
      </c>
      <c r="D29" s="137">
        <f>COUNTIF(H29:BG29,"=y")</f>
        <v>24</v>
      </c>
      <c r="E29" s="137">
        <f>COUNTIF(H29:BG29,"=q")</f>
        <v>0</v>
      </c>
      <c r="F29" s="143">
        <f>(D29/(D29+C29+E29))</f>
        <v>0.7741935483870968</v>
      </c>
      <c r="G29" s="25"/>
      <c r="H29" s="16" t="s">
        <v>248</v>
      </c>
      <c r="I29" s="16" t="s">
        <v>247</v>
      </c>
      <c r="J29" s="16" t="s">
        <v>247</v>
      </c>
      <c r="K29" s="16" t="s">
        <v>247</v>
      </c>
      <c r="L29" s="16" t="s">
        <v>248</v>
      </c>
      <c r="M29" s="16" t="s">
        <v>247</v>
      </c>
      <c r="N29" s="16" t="s">
        <v>247</v>
      </c>
      <c r="O29" s="16" t="s">
        <v>247</v>
      </c>
      <c r="P29" s="16" t="s">
        <v>247</v>
      </c>
      <c r="Q29" s="16" t="s">
        <v>247</v>
      </c>
      <c r="R29" s="16" t="s">
        <v>247</v>
      </c>
      <c r="S29" s="16" t="s">
        <v>247</v>
      </c>
      <c r="T29" s="16" t="s">
        <v>247</v>
      </c>
      <c r="U29" s="16" t="s">
        <v>247</v>
      </c>
      <c r="V29" s="16" t="s">
        <v>247</v>
      </c>
      <c r="W29" s="16" t="s">
        <v>247</v>
      </c>
      <c r="X29" s="16" t="s">
        <v>247</v>
      </c>
      <c r="Y29" s="16" t="s">
        <v>247</v>
      </c>
      <c r="Z29" s="16" t="s">
        <v>247</v>
      </c>
      <c r="AA29" s="16" t="s">
        <v>247</v>
      </c>
      <c r="AB29" s="16" t="s">
        <v>247</v>
      </c>
      <c r="AC29" s="33" t="s">
        <v>247</v>
      </c>
      <c r="AD29" s="33" t="s">
        <v>247</v>
      </c>
      <c r="AE29" s="16" t="s">
        <v>248</v>
      </c>
      <c r="AF29" s="16" t="s">
        <v>247</v>
      </c>
      <c r="AG29" s="16" t="s">
        <v>248</v>
      </c>
      <c r="AH29" s="16" t="s">
        <v>248</v>
      </c>
      <c r="AI29" s="16" t="s">
        <v>248</v>
      </c>
      <c r="AJ29" s="16" t="s">
        <v>247</v>
      </c>
      <c r="AK29" s="16" t="s">
        <v>247</v>
      </c>
      <c r="AL29" s="16" t="s">
        <v>248</v>
      </c>
      <c r="AM29" s="16" t="s">
        <v>251</v>
      </c>
      <c r="AN29" s="16"/>
      <c r="AO29" s="16"/>
      <c r="AP29" s="16"/>
      <c r="AQ29" s="16"/>
      <c r="AR29" s="16"/>
      <c r="AS29" s="16"/>
      <c r="AT29" s="16"/>
      <c r="AU29" s="16"/>
      <c r="AV29" s="16"/>
      <c r="AW29" s="16"/>
      <c r="AX29" s="16"/>
      <c r="AY29" s="33"/>
      <c r="AZ29" s="33"/>
      <c r="BA29" s="33"/>
      <c r="BB29" s="33"/>
      <c r="BC29" s="33"/>
      <c r="BD29" s="33"/>
      <c r="BE29" s="33"/>
      <c r="BF29" s="33"/>
      <c r="BG29" s="16"/>
    </row>
    <row r="30" spans="1:59" ht="18">
      <c r="A30" s="129" t="s">
        <v>113</v>
      </c>
      <c r="B30" s="59" t="s">
        <v>97</v>
      </c>
      <c r="C30" s="137">
        <f>COUNTIF(H30:BG30,"=n")</f>
        <v>0</v>
      </c>
      <c r="D30" s="137">
        <f>COUNTIF(H30:BG30,"=y")</f>
        <v>31</v>
      </c>
      <c r="E30" s="137">
        <f>COUNTIF(H30:BG30,"=q")</f>
        <v>0</v>
      </c>
      <c r="F30" s="143">
        <f>(D30/(D30+C30+E30))</f>
        <v>1</v>
      </c>
      <c r="G30" s="25"/>
      <c r="H30" s="16" t="s">
        <v>247</v>
      </c>
      <c r="I30" s="16" t="s">
        <v>247</v>
      </c>
      <c r="J30" s="16" t="s">
        <v>247</v>
      </c>
      <c r="K30" s="16" t="s">
        <v>247</v>
      </c>
      <c r="L30" s="16" t="s">
        <v>247</v>
      </c>
      <c r="M30" s="16" t="s">
        <v>247</v>
      </c>
      <c r="N30" s="16" t="s">
        <v>247</v>
      </c>
      <c r="O30" s="16" t="s">
        <v>247</v>
      </c>
      <c r="P30" s="16" t="s">
        <v>247</v>
      </c>
      <c r="Q30" s="16" t="s">
        <v>247</v>
      </c>
      <c r="R30" s="16" t="s">
        <v>247</v>
      </c>
      <c r="S30" s="16" t="s">
        <v>247</v>
      </c>
      <c r="T30" s="16" t="s">
        <v>247</v>
      </c>
      <c r="U30" s="16" t="s">
        <v>247</v>
      </c>
      <c r="V30" s="16" t="s">
        <v>247</v>
      </c>
      <c r="W30" s="16" t="s">
        <v>247</v>
      </c>
      <c r="X30" s="16" t="s">
        <v>247</v>
      </c>
      <c r="Y30" s="16" t="s">
        <v>247</v>
      </c>
      <c r="Z30" s="16" t="s">
        <v>247</v>
      </c>
      <c r="AA30" s="16" t="s">
        <v>247</v>
      </c>
      <c r="AB30" s="16" t="s">
        <v>247</v>
      </c>
      <c r="AC30" s="16" t="s">
        <v>247</v>
      </c>
      <c r="AD30" s="16" t="s">
        <v>247</v>
      </c>
      <c r="AE30" s="16" t="s">
        <v>247</v>
      </c>
      <c r="AF30" s="16" t="s">
        <v>247</v>
      </c>
      <c r="AG30" s="16" t="s">
        <v>247</v>
      </c>
      <c r="AH30" s="16" t="s">
        <v>247</v>
      </c>
      <c r="AI30" s="16" t="s">
        <v>247</v>
      </c>
      <c r="AJ30" s="16" t="s">
        <v>247</v>
      </c>
      <c r="AK30" s="16" t="s">
        <v>247</v>
      </c>
      <c r="AL30" s="16" t="s">
        <v>247</v>
      </c>
      <c r="AM30" s="16" t="s">
        <v>251</v>
      </c>
      <c r="AN30" s="33"/>
      <c r="AO30" s="16"/>
      <c r="AP30" s="16"/>
      <c r="AQ30" s="16"/>
      <c r="AR30" s="16"/>
      <c r="AS30" s="16"/>
      <c r="AT30" s="16"/>
      <c r="AU30" s="16"/>
      <c r="AV30" s="16"/>
      <c r="AW30" s="16"/>
      <c r="AX30" s="16"/>
      <c r="AY30" s="33"/>
      <c r="AZ30" s="33"/>
      <c r="BA30" s="33"/>
      <c r="BB30" s="33"/>
      <c r="BC30" s="33"/>
      <c r="BD30" s="33"/>
      <c r="BE30" s="33"/>
      <c r="BF30" s="33"/>
      <c r="BG30" s="16"/>
    </row>
    <row r="31" spans="1:59" ht="18">
      <c r="A31" s="135" t="s">
        <v>80</v>
      </c>
      <c r="B31" s="23" t="s">
        <v>98</v>
      </c>
      <c r="C31" s="137">
        <f>COUNTIF(H31:BG31,"=n")</f>
        <v>0</v>
      </c>
      <c r="D31" s="137">
        <f>COUNTIF(H31:BG31,"=y")</f>
        <v>31</v>
      </c>
      <c r="E31" s="137">
        <f>COUNTIF(H31:BG31,"=q")</f>
        <v>0</v>
      </c>
      <c r="F31" s="143">
        <f>(D31/(D31+C31+E31))</f>
        <v>1</v>
      </c>
      <c r="G31" s="88"/>
      <c r="H31" s="16" t="s">
        <v>247</v>
      </c>
      <c r="I31" s="16" t="s">
        <v>247</v>
      </c>
      <c r="J31" s="16" t="s">
        <v>247</v>
      </c>
      <c r="K31" s="16" t="s">
        <v>247</v>
      </c>
      <c r="L31" s="16" t="s">
        <v>247</v>
      </c>
      <c r="M31" s="16" t="s">
        <v>247</v>
      </c>
      <c r="N31" s="16" t="s">
        <v>247</v>
      </c>
      <c r="O31" s="16" t="s">
        <v>247</v>
      </c>
      <c r="P31" s="16" t="s">
        <v>247</v>
      </c>
      <c r="Q31" s="16" t="s">
        <v>247</v>
      </c>
      <c r="R31" s="16" t="s">
        <v>247</v>
      </c>
      <c r="S31" s="16" t="s">
        <v>247</v>
      </c>
      <c r="T31" s="16" t="s">
        <v>247</v>
      </c>
      <c r="U31" s="16" t="s">
        <v>247</v>
      </c>
      <c r="V31" s="16" t="s">
        <v>247</v>
      </c>
      <c r="W31" s="16" t="s">
        <v>247</v>
      </c>
      <c r="X31" s="16" t="s">
        <v>247</v>
      </c>
      <c r="Y31" s="16" t="s">
        <v>247</v>
      </c>
      <c r="Z31" s="16" t="s">
        <v>247</v>
      </c>
      <c r="AA31" s="16" t="s">
        <v>247</v>
      </c>
      <c r="AB31" s="16" t="s">
        <v>247</v>
      </c>
      <c r="AC31" s="16" t="s">
        <v>247</v>
      </c>
      <c r="AD31" s="16" t="s">
        <v>247</v>
      </c>
      <c r="AE31" s="16" t="s">
        <v>247</v>
      </c>
      <c r="AF31" s="16" t="s">
        <v>247</v>
      </c>
      <c r="AG31" s="16" t="s">
        <v>247</v>
      </c>
      <c r="AH31" s="16" t="s">
        <v>247</v>
      </c>
      <c r="AI31" s="16" t="s">
        <v>247</v>
      </c>
      <c r="AJ31" s="16" t="s">
        <v>247</v>
      </c>
      <c r="AK31" s="16" t="s">
        <v>247</v>
      </c>
      <c r="AL31" s="16" t="s">
        <v>247</v>
      </c>
      <c r="AM31" s="16" t="s">
        <v>251</v>
      </c>
      <c r="AN31" s="16"/>
      <c r="AO31" s="16"/>
      <c r="AP31" s="16"/>
      <c r="AQ31" s="16"/>
      <c r="AR31" s="16"/>
      <c r="AS31" s="16"/>
      <c r="AT31" s="16"/>
      <c r="AU31" s="16"/>
      <c r="AV31" s="16"/>
      <c r="AW31" s="16"/>
      <c r="AX31" s="16"/>
      <c r="AY31" s="33"/>
      <c r="AZ31" s="33"/>
      <c r="BA31" s="33"/>
      <c r="BB31" s="33"/>
      <c r="BC31" s="33"/>
      <c r="BD31" s="33"/>
      <c r="BE31" s="33"/>
      <c r="BF31" s="33"/>
      <c r="BG31" s="16"/>
    </row>
    <row r="32" spans="1:59" s="39" customFormat="1" ht="18">
      <c r="A32" s="132"/>
      <c r="B32" s="31"/>
      <c r="C32" s="146"/>
      <c r="D32" s="146"/>
      <c r="E32" s="146"/>
      <c r="F32" s="147"/>
      <c r="G32" s="31"/>
      <c r="H32" s="18"/>
      <c r="V32" s="18"/>
      <c r="W32" s="109"/>
      <c r="X32" s="109"/>
      <c r="Y32" s="109"/>
      <c r="Z32" s="109"/>
      <c r="AA32" s="109"/>
      <c r="AB32" s="109"/>
      <c r="AC32" s="109"/>
      <c r="AD32" s="109"/>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row>
    <row r="33" spans="1:59" s="39" customFormat="1" ht="18">
      <c r="A33" s="132"/>
      <c r="B33" s="31"/>
      <c r="C33" s="146"/>
      <c r="D33" s="146"/>
      <c r="E33" s="146"/>
      <c r="F33" s="147"/>
      <c r="G33" s="31"/>
      <c r="H33" s="18"/>
      <c r="V33" s="97"/>
      <c r="W33" s="97"/>
      <c r="X33" s="97"/>
      <c r="Y33" s="97"/>
      <c r="Z33" s="97"/>
      <c r="AA33" s="97"/>
      <c r="AB33" s="97"/>
      <c r="AC33" s="97"/>
      <c r="AD33" s="97"/>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row>
    <row r="34" spans="1:59" ht="18">
      <c r="A34" s="131" t="s">
        <v>81</v>
      </c>
      <c r="B34" s="23" t="s">
        <v>126</v>
      </c>
      <c r="C34" s="200">
        <f aca="true" t="shared" si="4" ref="C34:C43">COUNTIF(H34:BG34,"=n")</f>
        <v>3</v>
      </c>
      <c r="D34" s="137">
        <v>12</v>
      </c>
      <c r="E34" s="137">
        <f aca="true" t="shared" si="5" ref="E34:E43">COUNTIF(H34:BG34,"=q")</f>
        <v>0</v>
      </c>
      <c r="F34" s="201">
        <f aca="true" t="shared" si="6" ref="F34:F43">(D34/(D34+C34+E34))</f>
        <v>0.8</v>
      </c>
      <c r="G34" s="106"/>
      <c r="H34" s="16" t="s">
        <v>247</v>
      </c>
      <c r="I34" s="16" t="s">
        <v>247</v>
      </c>
      <c r="J34" s="16" t="s">
        <v>247</v>
      </c>
      <c r="K34" s="16" t="s">
        <v>247</v>
      </c>
      <c r="L34" s="16" t="s">
        <v>247</v>
      </c>
      <c r="M34" s="16" t="s">
        <v>247</v>
      </c>
      <c r="N34" s="16" t="s">
        <v>247</v>
      </c>
      <c r="O34" s="16" t="s">
        <v>247</v>
      </c>
      <c r="P34" s="16" t="s">
        <v>247</v>
      </c>
      <c r="Q34" s="16" t="s">
        <v>247</v>
      </c>
      <c r="R34" s="16" t="s">
        <v>247</v>
      </c>
      <c r="S34" s="16" t="s">
        <v>247</v>
      </c>
      <c r="T34" s="16" t="s">
        <v>247</v>
      </c>
      <c r="U34" s="16" t="s">
        <v>247</v>
      </c>
      <c r="V34" s="16" t="s">
        <v>248</v>
      </c>
      <c r="W34" s="16" t="s">
        <v>248</v>
      </c>
      <c r="X34" s="16" t="s">
        <v>247</v>
      </c>
      <c r="Y34" s="16" t="s">
        <v>247</v>
      </c>
      <c r="Z34" s="16" t="s">
        <v>247</v>
      </c>
      <c r="AA34" s="16" t="s">
        <v>247</v>
      </c>
      <c r="AB34" s="16" t="s">
        <v>247</v>
      </c>
      <c r="AC34" s="16" t="s">
        <v>247</v>
      </c>
      <c r="AD34" s="16" t="s">
        <v>247</v>
      </c>
      <c r="AE34" s="16" t="s">
        <v>247</v>
      </c>
      <c r="AF34" s="16" t="s">
        <v>247</v>
      </c>
      <c r="AG34" s="16" t="s">
        <v>247</v>
      </c>
      <c r="AH34" s="16" t="s">
        <v>247</v>
      </c>
      <c r="AI34" s="16" t="s">
        <v>248</v>
      </c>
      <c r="AJ34" s="16" t="s">
        <v>247</v>
      </c>
      <c r="AK34" s="16" t="s">
        <v>247</v>
      </c>
      <c r="AL34" s="16" t="s">
        <v>247</v>
      </c>
      <c r="AM34" s="16" t="s">
        <v>251</v>
      </c>
      <c r="AN34" s="16"/>
      <c r="AO34" s="16"/>
      <c r="AP34" s="16"/>
      <c r="AQ34" s="16"/>
      <c r="AR34" s="16"/>
      <c r="AS34" s="16"/>
      <c r="AT34" s="16"/>
      <c r="AU34" s="16"/>
      <c r="AV34" s="16"/>
      <c r="AW34" s="16"/>
      <c r="AX34" s="16"/>
      <c r="AY34" s="16"/>
      <c r="AZ34" s="16"/>
      <c r="BA34" s="16"/>
      <c r="BB34" s="16"/>
      <c r="BC34" s="16"/>
      <c r="BD34" s="16"/>
      <c r="BE34" s="16"/>
      <c r="BF34" s="16"/>
      <c r="BG34" s="16"/>
    </row>
    <row r="35" spans="1:59" ht="18">
      <c r="A35" s="136" t="s">
        <v>81</v>
      </c>
      <c r="B35" s="34" t="s">
        <v>127</v>
      </c>
      <c r="C35" s="137">
        <f t="shared" si="4"/>
        <v>0</v>
      </c>
      <c r="D35" s="137">
        <v>9</v>
      </c>
      <c r="E35" s="137">
        <v>6</v>
      </c>
      <c r="F35" s="143">
        <f t="shared" si="6"/>
        <v>0.6</v>
      </c>
      <c r="G35" s="25"/>
      <c r="H35" s="16" t="s">
        <v>253</v>
      </c>
      <c r="I35" s="30" t="s">
        <v>247</v>
      </c>
      <c r="J35" s="33" t="s">
        <v>247</v>
      </c>
      <c r="K35" s="33" t="s">
        <v>247</v>
      </c>
      <c r="L35" s="33" t="s">
        <v>247</v>
      </c>
      <c r="M35" s="33" t="s">
        <v>253</v>
      </c>
      <c r="N35" s="33" t="s">
        <v>247</v>
      </c>
      <c r="O35" s="33" t="s">
        <v>253</v>
      </c>
      <c r="P35" s="33" t="s">
        <v>253</v>
      </c>
      <c r="Q35" s="33" t="s">
        <v>253</v>
      </c>
      <c r="R35" s="16" t="s">
        <v>247</v>
      </c>
      <c r="S35" s="16" t="s">
        <v>247</v>
      </c>
      <c r="T35" s="16" t="s">
        <v>253</v>
      </c>
      <c r="U35" s="16" t="s">
        <v>253</v>
      </c>
      <c r="V35" s="16" t="s">
        <v>247</v>
      </c>
      <c r="W35" s="16" t="s">
        <v>247</v>
      </c>
      <c r="X35" s="16" t="s">
        <v>253</v>
      </c>
      <c r="Y35" s="16" t="s">
        <v>247</v>
      </c>
      <c r="Z35" s="16" t="s">
        <v>247</v>
      </c>
      <c r="AA35" s="16" t="s">
        <v>253</v>
      </c>
      <c r="AB35" s="16" t="s">
        <v>253</v>
      </c>
      <c r="AC35" s="16" t="s">
        <v>247</v>
      </c>
      <c r="AD35" s="16" t="s">
        <v>247</v>
      </c>
      <c r="AE35" s="16" t="s">
        <v>247</v>
      </c>
      <c r="AF35" s="16" t="s">
        <v>253</v>
      </c>
      <c r="AG35" s="16" t="s">
        <v>253</v>
      </c>
      <c r="AH35" s="16" t="s">
        <v>247</v>
      </c>
      <c r="AI35" s="16" t="s">
        <v>253</v>
      </c>
      <c r="AJ35" s="16" t="s">
        <v>247</v>
      </c>
      <c r="AK35" s="16" t="s">
        <v>247</v>
      </c>
      <c r="AL35" s="16" t="s">
        <v>247</v>
      </c>
      <c r="AM35" s="16" t="s">
        <v>251</v>
      </c>
      <c r="AN35" s="16"/>
      <c r="AO35" s="16"/>
      <c r="AP35" s="16"/>
      <c r="AQ35" s="16"/>
      <c r="AR35" s="16"/>
      <c r="AS35" s="16"/>
      <c r="AT35" s="16"/>
      <c r="AU35" s="16"/>
      <c r="AV35" s="16"/>
      <c r="AW35" s="16"/>
      <c r="AX35" s="16"/>
      <c r="AY35" s="16"/>
      <c r="AZ35" s="16"/>
      <c r="BA35" s="16"/>
      <c r="BB35" s="16"/>
      <c r="BC35" s="16"/>
      <c r="BD35" s="16"/>
      <c r="BE35" s="16"/>
      <c r="BF35" s="16"/>
      <c r="BG35" s="16"/>
    </row>
    <row r="36" spans="1:59" ht="18">
      <c r="A36" s="131" t="s">
        <v>48</v>
      </c>
      <c r="B36" s="23" t="s">
        <v>128</v>
      </c>
      <c r="C36" s="137">
        <f t="shared" si="4"/>
        <v>31</v>
      </c>
      <c r="D36" s="137">
        <f aca="true" t="shared" si="7" ref="D36:D43">COUNTIF(H36:BG36,"=y")</f>
        <v>0</v>
      </c>
      <c r="E36" s="137">
        <f t="shared" si="5"/>
        <v>0</v>
      </c>
      <c r="F36" s="143">
        <f t="shared" si="6"/>
        <v>0</v>
      </c>
      <c r="G36" s="25"/>
      <c r="H36" s="16" t="s">
        <v>248</v>
      </c>
      <c r="I36" s="16" t="s">
        <v>248</v>
      </c>
      <c r="J36" s="16" t="s">
        <v>248</v>
      </c>
      <c r="K36" s="16" t="s">
        <v>248</v>
      </c>
      <c r="L36" s="16" t="s">
        <v>248</v>
      </c>
      <c r="M36" s="16" t="s">
        <v>248</v>
      </c>
      <c r="N36" s="16" t="s">
        <v>248</v>
      </c>
      <c r="O36" s="16" t="s">
        <v>248</v>
      </c>
      <c r="P36" s="33" t="s">
        <v>248</v>
      </c>
      <c r="Q36" s="33" t="s">
        <v>248</v>
      </c>
      <c r="R36" s="33" t="s">
        <v>248</v>
      </c>
      <c r="S36" s="33" t="s">
        <v>248</v>
      </c>
      <c r="T36" s="33" t="s">
        <v>248</v>
      </c>
      <c r="U36" s="33" t="s">
        <v>248</v>
      </c>
      <c r="V36" s="33" t="s">
        <v>248</v>
      </c>
      <c r="W36" s="33" t="s">
        <v>248</v>
      </c>
      <c r="X36" s="16" t="s">
        <v>248</v>
      </c>
      <c r="Y36" s="16" t="s">
        <v>248</v>
      </c>
      <c r="Z36" s="16" t="s">
        <v>248</v>
      </c>
      <c r="AA36" s="16" t="s">
        <v>248</v>
      </c>
      <c r="AB36" s="16" t="s">
        <v>248</v>
      </c>
      <c r="AC36" s="16" t="s">
        <v>248</v>
      </c>
      <c r="AD36" s="16" t="s">
        <v>248</v>
      </c>
      <c r="AE36" s="16" t="s">
        <v>248</v>
      </c>
      <c r="AF36" s="16" t="s">
        <v>248</v>
      </c>
      <c r="AG36" s="16" t="s">
        <v>248</v>
      </c>
      <c r="AH36" s="16" t="s">
        <v>248</v>
      </c>
      <c r="AI36" s="16" t="s">
        <v>248</v>
      </c>
      <c r="AJ36" s="16" t="s">
        <v>248</v>
      </c>
      <c r="AK36" s="16" t="s">
        <v>248</v>
      </c>
      <c r="AL36" s="16" t="s">
        <v>248</v>
      </c>
      <c r="AM36" s="16" t="s">
        <v>251</v>
      </c>
      <c r="AN36" s="16"/>
      <c r="AO36" s="16"/>
      <c r="AP36" s="16"/>
      <c r="AQ36" s="16"/>
      <c r="AR36" s="16"/>
      <c r="AS36" s="16"/>
      <c r="AT36" s="16"/>
      <c r="AU36" s="16"/>
      <c r="AV36" s="16"/>
      <c r="AW36" s="16"/>
      <c r="AX36" s="16"/>
      <c r="AY36" s="16"/>
      <c r="AZ36" s="16"/>
      <c r="BA36" s="16"/>
      <c r="BB36" s="16"/>
      <c r="BC36" s="16"/>
      <c r="BD36" s="16"/>
      <c r="BE36" s="16"/>
      <c r="BF36" s="16"/>
      <c r="BG36" s="16"/>
    </row>
    <row r="37" spans="1:59" ht="18">
      <c r="A37" s="131" t="s">
        <v>48</v>
      </c>
      <c r="B37" s="23" t="s">
        <v>178</v>
      </c>
      <c r="C37" s="137">
        <f t="shared" si="4"/>
        <v>1</v>
      </c>
      <c r="D37" s="137">
        <f t="shared" si="7"/>
        <v>30</v>
      </c>
      <c r="E37" s="137">
        <f t="shared" si="5"/>
        <v>0</v>
      </c>
      <c r="F37" s="143">
        <f t="shared" si="6"/>
        <v>0.967741935483871</v>
      </c>
      <c r="G37" s="25"/>
      <c r="H37" s="16" t="s">
        <v>247</v>
      </c>
      <c r="I37" s="16" t="s">
        <v>247</v>
      </c>
      <c r="J37" s="16" t="s">
        <v>247</v>
      </c>
      <c r="K37" s="16" t="s">
        <v>247</v>
      </c>
      <c r="L37" s="16" t="s">
        <v>247</v>
      </c>
      <c r="M37" s="16" t="s">
        <v>247</v>
      </c>
      <c r="N37" s="16" t="s">
        <v>248</v>
      </c>
      <c r="O37" s="16" t="s">
        <v>247</v>
      </c>
      <c r="P37" s="33" t="s">
        <v>247</v>
      </c>
      <c r="Q37" s="33" t="s">
        <v>247</v>
      </c>
      <c r="R37" s="33" t="s">
        <v>247</v>
      </c>
      <c r="S37" s="16" t="s">
        <v>247</v>
      </c>
      <c r="T37" s="16" t="s">
        <v>247</v>
      </c>
      <c r="U37" s="16" t="s">
        <v>247</v>
      </c>
      <c r="V37" s="16" t="s">
        <v>247</v>
      </c>
      <c r="W37" s="16" t="s">
        <v>247</v>
      </c>
      <c r="X37" s="16" t="s">
        <v>247</v>
      </c>
      <c r="Y37" s="16" t="s">
        <v>247</v>
      </c>
      <c r="Z37" s="16" t="s">
        <v>247</v>
      </c>
      <c r="AA37" s="16" t="s">
        <v>247</v>
      </c>
      <c r="AB37" s="16" t="s">
        <v>247</v>
      </c>
      <c r="AC37" s="16" t="s">
        <v>247</v>
      </c>
      <c r="AD37" s="16" t="s">
        <v>247</v>
      </c>
      <c r="AE37" s="16" t="s">
        <v>247</v>
      </c>
      <c r="AF37" s="16" t="s">
        <v>247</v>
      </c>
      <c r="AG37" s="16" t="s">
        <v>247</v>
      </c>
      <c r="AH37" s="16" t="s">
        <v>247</v>
      </c>
      <c r="AI37" s="16" t="s">
        <v>247</v>
      </c>
      <c r="AJ37" s="16" t="s">
        <v>247</v>
      </c>
      <c r="AK37" s="16" t="s">
        <v>247</v>
      </c>
      <c r="AL37" s="16" t="s">
        <v>247</v>
      </c>
      <c r="AM37" s="16" t="s">
        <v>251</v>
      </c>
      <c r="AN37" s="16"/>
      <c r="AO37" s="16"/>
      <c r="AP37" s="16"/>
      <c r="AQ37" s="16"/>
      <c r="AR37" s="16"/>
      <c r="AS37" s="16"/>
      <c r="AT37" s="16"/>
      <c r="AU37" s="16"/>
      <c r="AV37" s="16"/>
      <c r="AW37" s="16"/>
      <c r="AX37" s="16"/>
      <c r="AY37" s="16"/>
      <c r="AZ37" s="16"/>
      <c r="BA37" s="16"/>
      <c r="BB37" s="16"/>
      <c r="BC37" s="16"/>
      <c r="BD37" s="16"/>
      <c r="BE37" s="16"/>
      <c r="BF37" s="16"/>
      <c r="BG37" s="16"/>
    </row>
    <row r="38" spans="1:59" ht="18">
      <c r="A38" s="131" t="s">
        <v>50</v>
      </c>
      <c r="B38" s="23" t="s">
        <v>129</v>
      </c>
      <c r="C38" s="137">
        <f t="shared" si="4"/>
        <v>0</v>
      </c>
      <c r="D38" s="137">
        <f t="shared" si="7"/>
        <v>31</v>
      </c>
      <c r="E38" s="137">
        <f t="shared" si="5"/>
        <v>0</v>
      </c>
      <c r="F38" s="143">
        <f t="shared" si="6"/>
        <v>1</v>
      </c>
      <c r="G38" s="25"/>
      <c r="H38" s="16" t="s">
        <v>247</v>
      </c>
      <c r="I38" s="16" t="s">
        <v>247</v>
      </c>
      <c r="J38" s="16" t="s">
        <v>247</v>
      </c>
      <c r="K38" s="16" t="s">
        <v>247</v>
      </c>
      <c r="L38" s="16" t="s">
        <v>247</v>
      </c>
      <c r="M38" s="16" t="s">
        <v>247</v>
      </c>
      <c r="N38" s="16" t="s">
        <v>247</v>
      </c>
      <c r="O38" s="16" t="s">
        <v>247</v>
      </c>
      <c r="P38" s="16" t="s">
        <v>247</v>
      </c>
      <c r="Q38" s="16" t="s">
        <v>247</v>
      </c>
      <c r="R38" s="16" t="s">
        <v>247</v>
      </c>
      <c r="S38" s="16" t="s">
        <v>247</v>
      </c>
      <c r="T38" s="16" t="s">
        <v>247</v>
      </c>
      <c r="U38" s="16" t="s">
        <v>247</v>
      </c>
      <c r="V38" s="16" t="s">
        <v>247</v>
      </c>
      <c r="W38" s="16" t="s">
        <v>247</v>
      </c>
      <c r="X38" s="16" t="s">
        <v>247</v>
      </c>
      <c r="Y38" s="16" t="s">
        <v>247</v>
      </c>
      <c r="Z38" s="16" t="s">
        <v>247</v>
      </c>
      <c r="AA38" s="16" t="s">
        <v>247</v>
      </c>
      <c r="AB38" s="16" t="s">
        <v>247</v>
      </c>
      <c r="AC38" s="16" t="s">
        <v>247</v>
      </c>
      <c r="AD38" s="16" t="s">
        <v>247</v>
      </c>
      <c r="AE38" s="16" t="s">
        <v>247</v>
      </c>
      <c r="AF38" s="16" t="s">
        <v>247</v>
      </c>
      <c r="AG38" s="16" t="s">
        <v>247</v>
      </c>
      <c r="AH38" s="16" t="s">
        <v>247</v>
      </c>
      <c r="AI38" s="16" t="s">
        <v>247</v>
      </c>
      <c r="AJ38" s="16" t="s">
        <v>247</v>
      </c>
      <c r="AK38" s="16" t="s">
        <v>247</v>
      </c>
      <c r="AL38" s="16" t="s">
        <v>247</v>
      </c>
      <c r="AM38" s="16" t="s">
        <v>251</v>
      </c>
      <c r="AN38" s="16"/>
      <c r="AO38" s="16"/>
      <c r="AP38" s="16"/>
      <c r="AQ38" s="16"/>
      <c r="AR38" s="16"/>
      <c r="AS38" s="16"/>
      <c r="AT38" s="16"/>
      <c r="AU38" s="16"/>
      <c r="AV38" s="16"/>
      <c r="AW38" s="16"/>
      <c r="AX38" s="16"/>
      <c r="AY38" s="16"/>
      <c r="AZ38" s="16"/>
      <c r="BA38" s="16"/>
      <c r="BB38" s="16"/>
      <c r="BC38" s="16"/>
      <c r="BD38" s="16"/>
      <c r="BE38" s="16"/>
      <c r="BF38" s="16"/>
      <c r="BG38" s="16"/>
    </row>
    <row r="39" spans="1:59" ht="18">
      <c r="A39" s="131" t="s">
        <v>50</v>
      </c>
      <c r="B39" s="23" t="s">
        <v>130</v>
      </c>
      <c r="C39" s="137">
        <f t="shared" si="4"/>
        <v>6</v>
      </c>
      <c r="D39" s="137">
        <f t="shared" si="7"/>
        <v>23</v>
      </c>
      <c r="E39" s="137">
        <f t="shared" si="5"/>
        <v>0</v>
      </c>
      <c r="F39" s="143">
        <f t="shared" si="6"/>
        <v>0.7931034482758621</v>
      </c>
      <c r="G39" s="25"/>
      <c r="H39" s="16" t="s">
        <v>247</v>
      </c>
      <c r="I39" s="16" t="s">
        <v>247</v>
      </c>
      <c r="J39" s="16" t="s">
        <v>247</v>
      </c>
      <c r="K39" s="16" t="s">
        <v>247</v>
      </c>
      <c r="L39" s="16" t="s">
        <v>247</v>
      </c>
      <c r="M39" s="16" t="s">
        <v>247</v>
      </c>
      <c r="N39" s="16" t="s">
        <v>247</v>
      </c>
      <c r="O39" s="16" t="s">
        <v>247</v>
      </c>
      <c r="P39" s="16" t="s">
        <v>247</v>
      </c>
      <c r="Q39" s="16" t="s">
        <v>247</v>
      </c>
      <c r="R39" s="16" t="s">
        <v>247</v>
      </c>
      <c r="S39" s="33" t="s">
        <v>247</v>
      </c>
      <c r="T39" s="33" t="s">
        <v>248</v>
      </c>
      <c r="U39" s="33" t="s">
        <v>251</v>
      </c>
      <c r="V39" s="33" t="s">
        <v>248</v>
      </c>
      <c r="W39" s="33" t="s">
        <v>248</v>
      </c>
      <c r="X39" s="16" t="s">
        <v>248</v>
      </c>
      <c r="Y39" s="16" t="s">
        <v>248</v>
      </c>
      <c r="Z39" s="16" t="s">
        <v>247</v>
      </c>
      <c r="AA39" s="16" t="s">
        <v>251</v>
      </c>
      <c r="AB39" s="16" t="s">
        <v>248</v>
      </c>
      <c r="AC39" s="16" t="s">
        <v>247</v>
      </c>
      <c r="AD39" s="16" t="s">
        <v>247</v>
      </c>
      <c r="AE39" s="16" t="s">
        <v>247</v>
      </c>
      <c r="AF39" s="16" t="s">
        <v>247</v>
      </c>
      <c r="AG39" s="16" t="s">
        <v>247</v>
      </c>
      <c r="AH39" s="16" t="s">
        <v>247</v>
      </c>
      <c r="AI39" s="16" t="s">
        <v>247</v>
      </c>
      <c r="AJ39" s="16" t="s">
        <v>247</v>
      </c>
      <c r="AK39" s="16" t="s">
        <v>247</v>
      </c>
      <c r="AL39" s="16" t="s">
        <v>247</v>
      </c>
      <c r="AM39" s="16" t="s">
        <v>251</v>
      </c>
      <c r="AN39" s="16"/>
      <c r="AO39" s="16"/>
      <c r="AP39" s="16"/>
      <c r="AQ39" s="16"/>
      <c r="AR39" s="16"/>
      <c r="AS39" s="16"/>
      <c r="AT39" s="16"/>
      <c r="AU39" s="16"/>
      <c r="AV39" s="16"/>
      <c r="AW39" s="16"/>
      <c r="AX39" s="16"/>
      <c r="AY39" s="16"/>
      <c r="AZ39" s="16"/>
      <c r="BA39" s="16"/>
      <c r="BB39" s="16"/>
      <c r="BC39" s="16"/>
      <c r="BD39" s="16"/>
      <c r="BE39" s="16"/>
      <c r="BF39" s="16"/>
      <c r="BG39" s="16"/>
    </row>
    <row r="40" spans="1:59" ht="18">
      <c r="A40" s="131" t="s">
        <v>50</v>
      </c>
      <c r="B40" s="23" t="s">
        <v>131</v>
      </c>
      <c r="C40" s="137">
        <f t="shared" si="4"/>
        <v>0</v>
      </c>
      <c r="D40" s="137">
        <f t="shared" si="7"/>
        <v>31</v>
      </c>
      <c r="E40" s="137">
        <f t="shared" si="5"/>
        <v>0</v>
      </c>
      <c r="F40" s="143">
        <f t="shared" si="6"/>
        <v>1</v>
      </c>
      <c r="G40" s="25"/>
      <c r="H40" s="16" t="s">
        <v>247</v>
      </c>
      <c r="I40" s="16" t="s">
        <v>247</v>
      </c>
      <c r="J40" s="16" t="s">
        <v>247</v>
      </c>
      <c r="K40" s="16" t="s">
        <v>247</v>
      </c>
      <c r="L40" s="16" t="s">
        <v>247</v>
      </c>
      <c r="M40" s="16" t="s">
        <v>247</v>
      </c>
      <c r="N40" s="16" t="s">
        <v>247</v>
      </c>
      <c r="O40" s="16" t="s">
        <v>247</v>
      </c>
      <c r="P40" s="16" t="s">
        <v>247</v>
      </c>
      <c r="Q40" s="16" t="s">
        <v>247</v>
      </c>
      <c r="R40" s="16" t="s">
        <v>247</v>
      </c>
      <c r="S40" s="16" t="s">
        <v>247</v>
      </c>
      <c r="T40" s="16" t="s">
        <v>247</v>
      </c>
      <c r="U40" s="16" t="s">
        <v>247</v>
      </c>
      <c r="V40" s="16" t="s">
        <v>247</v>
      </c>
      <c r="W40" s="16" t="s">
        <v>247</v>
      </c>
      <c r="X40" s="16" t="s">
        <v>247</v>
      </c>
      <c r="Y40" s="16" t="s">
        <v>247</v>
      </c>
      <c r="Z40" s="16" t="s">
        <v>247</v>
      </c>
      <c r="AA40" s="16" t="s">
        <v>247</v>
      </c>
      <c r="AB40" s="16" t="s">
        <v>247</v>
      </c>
      <c r="AC40" s="16" t="s">
        <v>247</v>
      </c>
      <c r="AD40" s="16" t="s">
        <v>247</v>
      </c>
      <c r="AE40" s="16" t="s">
        <v>247</v>
      </c>
      <c r="AF40" s="16" t="s">
        <v>247</v>
      </c>
      <c r="AG40" s="16" t="s">
        <v>247</v>
      </c>
      <c r="AH40" s="16" t="s">
        <v>247</v>
      </c>
      <c r="AI40" s="16" t="s">
        <v>247</v>
      </c>
      <c r="AJ40" s="16" t="s">
        <v>247</v>
      </c>
      <c r="AK40" s="16" t="s">
        <v>247</v>
      </c>
      <c r="AL40" s="16" t="s">
        <v>247</v>
      </c>
      <c r="AM40" s="16" t="s">
        <v>251</v>
      </c>
      <c r="AN40" s="16"/>
      <c r="AO40" s="16"/>
      <c r="AP40" s="16"/>
      <c r="AQ40" s="16"/>
      <c r="AR40" s="16"/>
      <c r="AS40" s="16"/>
      <c r="AT40" s="16"/>
      <c r="AU40" s="16"/>
      <c r="AV40" s="16"/>
      <c r="AW40" s="16"/>
      <c r="AX40" s="16"/>
      <c r="AY40" s="16"/>
      <c r="AZ40" s="16"/>
      <c r="BA40" s="16"/>
      <c r="BB40" s="16"/>
      <c r="BC40" s="16"/>
      <c r="BD40" s="16"/>
      <c r="BE40" s="16"/>
      <c r="BF40" s="16"/>
      <c r="BG40" s="16"/>
    </row>
    <row r="41" spans="1:59" ht="18">
      <c r="A41" s="131" t="s">
        <v>82</v>
      </c>
      <c r="B41" s="23" t="s">
        <v>132</v>
      </c>
      <c r="C41" s="137">
        <f t="shared" si="4"/>
        <v>8</v>
      </c>
      <c r="D41" s="137">
        <f t="shared" si="7"/>
        <v>1</v>
      </c>
      <c r="E41" s="137">
        <f t="shared" si="5"/>
        <v>0</v>
      </c>
      <c r="F41" s="143">
        <f t="shared" si="6"/>
        <v>0.1111111111111111</v>
      </c>
      <c r="G41" s="25"/>
      <c r="H41" s="16" t="s">
        <v>251</v>
      </c>
      <c r="I41" s="16" t="s">
        <v>251</v>
      </c>
      <c r="J41" s="16" t="s">
        <v>248</v>
      </c>
      <c r="K41" s="16" t="s">
        <v>248</v>
      </c>
      <c r="L41" s="16" t="s">
        <v>251</v>
      </c>
      <c r="M41" s="16" t="s">
        <v>251</v>
      </c>
      <c r="N41" s="16" t="s">
        <v>251</v>
      </c>
      <c r="O41" s="16" t="s">
        <v>248</v>
      </c>
      <c r="P41" s="33" t="s">
        <v>251</v>
      </c>
      <c r="Q41" s="33" t="s">
        <v>251</v>
      </c>
      <c r="R41" s="33" t="s">
        <v>251</v>
      </c>
      <c r="S41" s="33" t="s">
        <v>251</v>
      </c>
      <c r="T41" s="33" t="s">
        <v>248</v>
      </c>
      <c r="U41" s="33" t="s">
        <v>251</v>
      </c>
      <c r="V41" s="33" t="s">
        <v>248</v>
      </c>
      <c r="W41" s="33" t="s">
        <v>247</v>
      </c>
      <c r="X41" s="16" t="s">
        <v>248</v>
      </c>
      <c r="Y41" s="16" t="s">
        <v>248</v>
      </c>
      <c r="Z41" s="16" t="s">
        <v>251</v>
      </c>
      <c r="AA41" s="16" t="s">
        <v>251</v>
      </c>
      <c r="AB41" s="16" t="s">
        <v>248</v>
      </c>
      <c r="AC41" s="16"/>
      <c r="AD41" s="16"/>
      <c r="AE41" s="16"/>
      <c r="AF41" s="16"/>
      <c r="AG41" s="16"/>
      <c r="AH41" s="16"/>
      <c r="AI41" s="16"/>
      <c r="AJ41" s="16"/>
      <c r="AK41" s="16"/>
      <c r="AL41" s="16"/>
      <c r="AM41" s="16" t="s">
        <v>251</v>
      </c>
      <c r="AN41" s="16"/>
      <c r="AO41" s="16"/>
      <c r="AP41" s="16"/>
      <c r="AQ41" s="16"/>
      <c r="AR41" s="16"/>
      <c r="AS41" s="16"/>
      <c r="AT41" s="16"/>
      <c r="AU41" s="16"/>
      <c r="AV41" s="16"/>
      <c r="AW41" s="16"/>
      <c r="AX41" s="16"/>
      <c r="AY41" s="16"/>
      <c r="AZ41" s="16"/>
      <c r="BA41" s="16"/>
      <c r="BB41" s="16"/>
      <c r="BC41" s="16"/>
      <c r="BD41" s="16"/>
      <c r="BE41" s="16"/>
      <c r="BF41" s="16"/>
      <c r="BG41" s="16"/>
    </row>
    <row r="42" spans="1:59" ht="18">
      <c r="A42" s="131" t="s">
        <v>82</v>
      </c>
      <c r="B42" s="23" t="s">
        <v>133</v>
      </c>
      <c r="C42" s="137">
        <f t="shared" si="4"/>
        <v>2</v>
      </c>
      <c r="D42" s="137">
        <f t="shared" si="7"/>
        <v>29</v>
      </c>
      <c r="E42" s="137">
        <f t="shared" si="5"/>
        <v>0</v>
      </c>
      <c r="F42" s="143">
        <f t="shared" si="6"/>
        <v>0.9354838709677419</v>
      </c>
      <c r="G42" s="25"/>
      <c r="H42" s="16" t="s">
        <v>247</v>
      </c>
      <c r="I42" s="16" t="s">
        <v>247</v>
      </c>
      <c r="J42" s="16" t="s">
        <v>247</v>
      </c>
      <c r="K42" s="16" t="s">
        <v>247</v>
      </c>
      <c r="L42" s="16" t="s">
        <v>247</v>
      </c>
      <c r="M42" s="16" t="s">
        <v>247</v>
      </c>
      <c r="N42" s="16" t="s">
        <v>247</v>
      </c>
      <c r="O42" s="16" t="s">
        <v>247</v>
      </c>
      <c r="P42" s="16" t="s">
        <v>247</v>
      </c>
      <c r="Q42" s="16" t="s">
        <v>247</v>
      </c>
      <c r="R42" s="16" t="s">
        <v>247</v>
      </c>
      <c r="S42" s="16" t="s">
        <v>248</v>
      </c>
      <c r="T42" s="16" t="s">
        <v>247</v>
      </c>
      <c r="U42" s="16" t="s">
        <v>247</v>
      </c>
      <c r="V42" s="16" t="s">
        <v>247</v>
      </c>
      <c r="W42" s="16" t="s">
        <v>247</v>
      </c>
      <c r="X42" s="16" t="s">
        <v>247</v>
      </c>
      <c r="Y42" s="16" t="s">
        <v>247</v>
      </c>
      <c r="Z42" s="16" t="s">
        <v>247</v>
      </c>
      <c r="AA42" s="16" t="s">
        <v>247</v>
      </c>
      <c r="AB42" s="16" t="s">
        <v>247</v>
      </c>
      <c r="AC42" s="16" t="s">
        <v>247</v>
      </c>
      <c r="AD42" s="16" t="s">
        <v>247</v>
      </c>
      <c r="AE42" s="16" t="s">
        <v>247</v>
      </c>
      <c r="AF42" s="16" t="s">
        <v>247</v>
      </c>
      <c r="AG42" s="16" t="s">
        <v>247</v>
      </c>
      <c r="AH42" s="16" t="s">
        <v>247</v>
      </c>
      <c r="AI42" s="16" t="s">
        <v>247</v>
      </c>
      <c r="AJ42" s="16" t="s">
        <v>247</v>
      </c>
      <c r="AK42" s="16" t="s">
        <v>247</v>
      </c>
      <c r="AL42" s="16" t="s">
        <v>248</v>
      </c>
      <c r="AM42" s="16" t="s">
        <v>251</v>
      </c>
      <c r="AN42" s="16"/>
      <c r="AO42" s="16"/>
      <c r="AP42" s="16"/>
      <c r="AQ42" s="16"/>
      <c r="AR42" s="16"/>
      <c r="AS42" s="16"/>
      <c r="AT42" s="16"/>
      <c r="AU42" s="16"/>
      <c r="AV42" s="16"/>
      <c r="AW42" s="16"/>
      <c r="AX42" s="16"/>
      <c r="AY42" s="16"/>
      <c r="AZ42" s="16"/>
      <c r="BA42" s="16"/>
      <c r="BB42" s="16"/>
      <c r="BC42" s="16"/>
      <c r="BD42" s="16"/>
      <c r="BE42" s="16"/>
      <c r="BF42" s="16"/>
      <c r="BG42" s="16"/>
    </row>
    <row r="43" spans="1:59" ht="18">
      <c r="A43" s="131" t="s">
        <v>48</v>
      </c>
      <c r="B43" s="23" t="s">
        <v>134</v>
      </c>
      <c r="C43" s="137">
        <f t="shared" si="4"/>
        <v>4</v>
      </c>
      <c r="D43" s="137">
        <f t="shared" si="7"/>
        <v>26</v>
      </c>
      <c r="E43" s="137">
        <f t="shared" si="5"/>
        <v>0</v>
      </c>
      <c r="F43" s="143">
        <f t="shared" si="6"/>
        <v>0.8666666666666667</v>
      </c>
      <c r="G43" s="25"/>
      <c r="H43" s="16" t="s">
        <v>248</v>
      </c>
      <c r="I43" s="16" t="s">
        <v>247</v>
      </c>
      <c r="J43" s="16" t="s">
        <v>247</v>
      </c>
      <c r="K43" s="16" t="s">
        <v>247</v>
      </c>
      <c r="L43" s="16" t="s">
        <v>247</v>
      </c>
      <c r="M43" s="16" t="s">
        <v>247</v>
      </c>
      <c r="N43" s="16" t="s">
        <v>251</v>
      </c>
      <c r="O43" s="16" t="s">
        <v>247</v>
      </c>
      <c r="P43" s="16" t="s">
        <v>247</v>
      </c>
      <c r="Q43" s="16" t="s">
        <v>247</v>
      </c>
      <c r="R43" s="16" t="s">
        <v>247</v>
      </c>
      <c r="S43" s="16" t="s">
        <v>247</v>
      </c>
      <c r="T43" s="16" t="s">
        <v>247</v>
      </c>
      <c r="U43" s="16" t="s">
        <v>247</v>
      </c>
      <c r="V43" s="16" t="s">
        <v>247</v>
      </c>
      <c r="W43" s="16" t="s">
        <v>247</v>
      </c>
      <c r="X43" s="16" t="s">
        <v>247</v>
      </c>
      <c r="Y43" s="16" t="s">
        <v>247</v>
      </c>
      <c r="Z43" s="16" t="s">
        <v>247</v>
      </c>
      <c r="AA43" s="16" t="s">
        <v>247</v>
      </c>
      <c r="AB43" s="16" t="s">
        <v>247</v>
      </c>
      <c r="AC43" s="16" t="s">
        <v>247</v>
      </c>
      <c r="AD43" s="16" t="s">
        <v>247</v>
      </c>
      <c r="AE43" s="16" t="s">
        <v>248</v>
      </c>
      <c r="AF43" s="16" t="s">
        <v>247</v>
      </c>
      <c r="AG43" s="16" t="s">
        <v>248</v>
      </c>
      <c r="AH43" s="16" t="s">
        <v>247</v>
      </c>
      <c r="AI43" s="16" t="s">
        <v>247</v>
      </c>
      <c r="AJ43" s="16" t="s">
        <v>247</v>
      </c>
      <c r="AK43" s="16" t="s">
        <v>247</v>
      </c>
      <c r="AL43" s="16" t="s">
        <v>248</v>
      </c>
      <c r="AM43" s="16" t="s">
        <v>251</v>
      </c>
      <c r="AN43" s="16"/>
      <c r="AO43" s="16"/>
      <c r="AP43" s="16"/>
      <c r="AQ43" s="16"/>
      <c r="AR43" s="16"/>
      <c r="AS43" s="16"/>
      <c r="AT43" s="16"/>
      <c r="AU43" s="16"/>
      <c r="AV43" s="16"/>
      <c r="AW43" s="16"/>
      <c r="AX43" s="16"/>
      <c r="AY43" s="16"/>
      <c r="AZ43" s="16"/>
      <c r="BA43" s="16"/>
      <c r="BB43" s="16"/>
      <c r="BC43" s="16"/>
      <c r="BD43" s="16"/>
      <c r="BE43" s="16"/>
      <c r="BF43" s="16"/>
      <c r="BG43" s="16"/>
    </row>
    <row r="44" spans="1:59" ht="18">
      <c r="A44" s="132"/>
      <c r="B44" s="31"/>
      <c r="C44" s="146"/>
      <c r="D44" s="146"/>
      <c r="E44" s="146"/>
      <c r="F44" s="31"/>
      <c r="G44" s="25"/>
      <c r="I44" s="18"/>
      <c r="J44" s="18"/>
      <c r="K44" s="18"/>
      <c r="L44" s="18"/>
      <c r="N44" s="18"/>
      <c r="O44" s="18"/>
      <c r="P44" s="18"/>
      <c r="Q44" s="18"/>
      <c r="R44" s="18"/>
      <c r="S44" s="18"/>
      <c r="T44" s="18"/>
      <c r="U44" s="18"/>
      <c r="V44" s="18"/>
      <c r="W44" s="18"/>
      <c r="X44" s="18"/>
      <c r="Y44" s="18"/>
      <c r="Z44" s="18"/>
      <c r="AA44" s="18"/>
      <c r="AB44" s="26"/>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row>
    <row r="45" spans="2:59" ht="18">
      <c r="B45" s="21" t="s">
        <v>5</v>
      </c>
      <c r="C45" s="146"/>
      <c r="D45" s="146"/>
      <c r="E45" s="146"/>
      <c r="F45" s="147"/>
      <c r="G45" s="22"/>
      <c r="I45" s="18"/>
      <c r="J45" s="18"/>
      <c r="K45" s="18"/>
      <c r="L45" s="18"/>
      <c r="N45" s="18"/>
      <c r="O45" s="18"/>
      <c r="P45" s="18"/>
      <c r="Q45" s="18"/>
      <c r="R45" s="39"/>
      <c r="S45" s="18"/>
      <c r="T45" s="18"/>
      <c r="U45" s="18"/>
      <c r="V45" s="18"/>
      <c r="W45" s="18"/>
      <c r="X45" s="18"/>
      <c r="Y45" s="18"/>
      <c r="Z45" s="18"/>
      <c r="AA45" s="18"/>
      <c r="AB45" s="26"/>
      <c r="AC45" s="18"/>
      <c r="AD45" s="18"/>
      <c r="AE45" s="18"/>
      <c r="AF45" s="18"/>
      <c r="AG45" s="18"/>
      <c r="AH45" s="39"/>
      <c r="AI45" s="18"/>
      <c r="AJ45" s="39"/>
      <c r="AK45" s="18"/>
      <c r="AL45" s="39"/>
      <c r="AM45" s="18"/>
      <c r="AN45" s="39"/>
      <c r="AO45" s="18"/>
      <c r="AP45" s="39"/>
      <c r="AQ45" s="39"/>
      <c r="AR45" s="18"/>
      <c r="AS45" s="39"/>
      <c r="AT45" s="18"/>
      <c r="AU45" s="39"/>
      <c r="AV45" s="18"/>
      <c r="AW45" s="39"/>
      <c r="AX45" s="18"/>
      <c r="AY45" s="39"/>
      <c r="AZ45" s="39"/>
      <c r="BA45" s="39"/>
      <c r="BB45" s="39"/>
      <c r="BC45" s="39"/>
      <c r="BD45" s="39"/>
      <c r="BE45" s="39"/>
      <c r="BF45" s="39"/>
      <c r="BG45" s="39"/>
    </row>
    <row r="46" spans="1:59" ht="18">
      <c r="A46" s="137" t="s">
        <v>51</v>
      </c>
      <c r="B46" s="23" t="s">
        <v>95</v>
      </c>
      <c r="C46" s="137">
        <f>COUNTIF(H46:BG46,"=n")</f>
        <v>0</v>
      </c>
      <c r="D46" s="137">
        <v>9</v>
      </c>
      <c r="E46" s="137">
        <f>COUNTIF(H46:BG46,"=q")</f>
        <v>0</v>
      </c>
      <c r="F46" s="143">
        <f>(D46/(D46+C46+E46))</f>
        <v>1</v>
      </c>
      <c r="G46" s="22"/>
      <c r="H46" s="16"/>
      <c r="I46" s="16"/>
      <c r="J46" s="16"/>
      <c r="K46" s="16"/>
      <c r="L46" s="16"/>
      <c r="M46" s="16"/>
      <c r="N46" s="16"/>
      <c r="O46" s="16"/>
      <c r="P46" s="16"/>
      <c r="Q46" s="16"/>
      <c r="R46" s="58"/>
      <c r="S46" s="16"/>
      <c r="T46" s="16"/>
      <c r="U46" s="16"/>
      <c r="V46" s="16"/>
      <c r="W46" s="16"/>
      <c r="X46" s="16"/>
      <c r="Y46" s="16"/>
      <c r="Z46" s="16"/>
      <c r="AA46" s="16"/>
      <c r="AB46" s="24"/>
      <c r="AC46" s="16"/>
      <c r="AD46" s="16"/>
      <c r="AE46" s="16"/>
      <c r="AF46" s="16"/>
      <c r="AG46" s="16"/>
      <c r="AH46" s="58"/>
      <c r="AI46" s="16"/>
      <c r="AJ46" s="58"/>
      <c r="AK46" s="16"/>
      <c r="AL46" s="58"/>
      <c r="AM46" s="16"/>
      <c r="AN46" s="58"/>
      <c r="AO46" s="16"/>
      <c r="AP46" s="58"/>
      <c r="AQ46" s="58"/>
      <c r="AR46" s="16"/>
      <c r="AS46" s="58"/>
      <c r="AT46" s="16"/>
      <c r="AU46" s="58"/>
      <c r="AV46" s="16"/>
      <c r="AW46" s="58"/>
      <c r="AX46" s="16"/>
      <c r="AY46" s="58"/>
      <c r="AZ46" s="58"/>
      <c r="BA46" s="58"/>
      <c r="BB46" s="58"/>
      <c r="BC46" s="58"/>
      <c r="BD46" s="58"/>
      <c r="BE46" s="58"/>
      <c r="BF46" s="58"/>
      <c r="BG46" s="58"/>
    </row>
    <row r="47" spans="1:59" ht="36">
      <c r="A47" s="137" t="s">
        <v>51</v>
      </c>
      <c r="B47" s="32" t="s">
        <v>96</v>
      </c>
      <c r="C47" s="137">
        <f>COUNTIF(H47:BG47,"=n")</f>
        <v>0</v>
      </c>
      <c r="D47" s="137">
        <v>9</v>
      </c>
      <c r="E47" s="137">
        <f>COUNTIF(H47:BG47,"=q")</f>
        <v>0</v>
      </c>
      <c r="F47" s="143">
        <f>(D47/(D47+C47+E47))</f>
        <v>1</v>
      </c>
      <c r="G47" s="22"/>
      <c r="H47" s="16"/>
      <c r="I47" s="16"/>
      <c r="J47" s="16"/>
      <c r="K47" s="16"/>
      <c r="L47" s="16"/>
      <c r="M47" s="16"/>
      <c r="N47" s="38"/>
      <c r="O47" s="16"/>
      <c r="P47" s="16"/>
      <c r="Q47" s="16"/>
      <c r="R47" s="58"/>
      <c r="S47" s="16"/>
      <c r="T47" s="16"/>
      <c r="U47" s="16"/>
      <c r="V47" s="16"/>
      <c r="W47" s="16"/>
      <c r="X47" s="16"/>
      <c r="Y47" s="16"/>
      <c r="Z47" s="16"/>
      <c r="AA47" s="16"/>
      <c r="AB47" s="24"/>
      <c r="AC47" s="16"/>
      <c r="AD47" s="16"/>
      <c r="AE47" s="16"/>
      <c r="AF47" s="16"/>
      <c r="AG47" s="16"/>
      <c r="AH47" s="58"/>
      <c r="AI47" s="16"/>
      <c r="AJ47" s="58"/>
      <c r="AK47" s="16"/>
      <c r="AL47" s="58"/>
      <c r="AM47" s="16"/>
      <c r="AN47" s="58"/>
      <c r="AO47" s="16"/>
      <c r="AP47" s="58"/>
      <c r="AQ47" s="58"/>
      <c r="AR47" s="16"/>
      <c r="AS47" s="58"/>
      <c r="AT47" s="16"/>
      <c r="AU47" s="58"/>
      <c r="AV47" s="16"/>
      <c r="AW47" s="58"/>
      <c r="AX47" s="16"/>
      <c r="AY47" s="58"/>
      <c r="AZ47" s="58"/>
      <c r="BA47" s="58"/>
      <c r="BB47" s="58"/>
      <c r="BC47" s="58"/>
      <c r="BD47" s="58"/>
      <c r="BE47" s="58"/>
      <c r="BF47" s="58"/>
      <c r="BG47" s="58"/>
    </row>
  </sheetData>
  <mergeCells count="2">
    <mergeCell ref="C2:D2"/>
    <mergeCell ref="A1:F1"/>
  </mergeCells>
  <conditionalFormatting sqref="A24 A4:A7 A26 BH1:BH65536 AB48:BG65536">
    <cfRule type="cellIs" priority="1" dxfId="0" operator="equal" stopIfTrue="1">
      <formula>"N"</formula>
    </cfRule>
  </conditionalFormatting>
  <conditionalFormatting sqref="F4:F6 F34:F43 F23 F27:F31 F9:F20">
    <cfRule type="cellIs" priority="2" dxfId="0" operator="lessThan" stopIfTrue="1">
      <formula>0.85</formula>
    </cfRule>
  </conditionalFormatting>
  <conditionalFormatting sqref="AZ3:BG3 Q2:W3 I2:O3 AF2:AN3 AO1:AO3 AY1:AY3 AP2:AX3 AY2:BF2 H1:H3 P1:P3 X1:X3 AE1:AE3 Y2:AD3">
    <cfRule type="cellIs" priority="3" dxfId="1" operator="equal" stopIfTrue="1">
      <formula>"Q"</formula>
    </cfRule>
  </conditionalFormatting>
  <conditionalFormatting sqref="U6:V6 AE8 AQ4:BG47 AP8:AP47 AP4:AP6 AD4:AM5 T4:AB5 T6:T10 W6:AB10 U8:V10 H4:S47 AE6:AF6 AC4:AC10 AE9:AF10 AD6:AD10 AG6:AM10 AN4:AO47 T11:AM47">
    <cfRule type="cellIs" priority="4" dxfId="1" operator="equal" stopIfTrue="1">
      <formula>"Q"</formula>
    </cfRule>
    <cfRule type="cellIs" priority="5" dxfId="2" operator="equal" stopIfTrue="1">
      <formula>"N"</formula>
    </cfRule>
  </conditionalFormatting>
  <printOptions/>
  <pageMargins left="0.75" right="0.75" top="1" bottom="1" header="0.5" footer="0.5"/>
  <pageSetup fitToHeight="1" fitToWidth="1" horizontalDpi="600" verticalDpi="600" orientation="portrait" scale="60" r:id="rId1"/>
  <colBreaks count="2" manualBreakCount="2">
    <brk id="17" max="51" man="1"/>
    <brk id="22" max="50" man="1"/>
  </colBreaks>
</worksheet>
</file>

<file path=xl/worksheets/sheet3.xml><?xml version="1.0" encoding="utf-8"?>
<worksheet xmlns="http://schemas.openxmlformats.org/spreadsheetml/2006/main" xmlns:r="http://schemas.openxmlformats.org/officeDocument/2006/relationships">
  <dimension ref="A1:J19"/>
  <sheetViews>
    <sheetView view="pageBreakPreview" zoomScaleNormal="75" zoomScaleSheetLayoutView="100" workbookViewId="0" topLeftCell="A1">
      <selection activeCell="A2" sqref="A2"/>
    </sheetView>
  </sheetViews>
  <sheetFormatPr defaultColWidth="9.140625" defaultRowHeight="12.75"/>
  <cols>
    <col min="1" max="1" width="39.421875" style="0" customWidth="1"/>
    <col min="2" max="2" width="11.7109375" style="1" customWidth="1"/>
    <col min="3" max="3" width="11.421875" style="1" customWidth="1"/>
    <col min="4" max="4" width="11.421875" style="0" customWidth="1"/>
  </cols>
  <sheetData>
    <row r="1" spans="1:3" ht="18">
      <c r="A1" s="290" t="s">
        <v>335</v>
      </c>
      <c r="B1" s="291"/>
      <c r="C1" s="291"/>
    </row>
    <row r="2" spans="1:3" ht="18">
      <c r="A2" s="4"/>
      <c r="B2" s="36"/>
      <c r="C2" s="36"/>
    </row>
    <row r="3" spans="1:4" ht="18">
      <c r="A3" s="4" t="s">
        <v>89</v>
      </c>
      <c r="B3" s="36" t="s">
        <v>332</v>
      </c>
      <c r="C3" s="36" t="s">
        <v>333</v>
      </c>
      <c r="D3" s="36" t="s">
        <v>334</v>
      </c>
    </row>
    <row r="4" spans="1:10" ht="18">
      <c r="A4" s="4" t="s">
        <v>90</v>
      </c>
      <c r="B4" s="36" t="s">
        <v>91</v>
      </c>
      <c r="C4" s="36" t="s">
        <v>91</v>
      </c>
      <c r="D4" s="36" t="s">
        <v>91</v>
      </c>
      <c r="E4" s="36"/>
      <c r="F4" s="36"/>
      <c r="G4" s="36"/>
      <c r="H4" s="36"/>
      <c r="I4" s="36"/>
      <c r="J4" s="36"/>
    </row>
    <row r="5" spans="1:4" ht="18">
      <c r="A5" s="4"/>
      <c r="B5" s="36"/>
      <c r="C5" s="36"/>
      <c r="D5" s="36"/>
    </row>
    <row r="6" spans="1:4" ht="18">
      <c r="A6" s="4" t="s">
        <v>92</v>
      </c>
      <c r="B6" s="36">
        <v>3</v>
      </c>
      <c r="C6" s="36">
        <v>3</v>
      </c>
      <c r="D6" s="36">
        <v>3</v>
      </c>
    </row>
    <row r="7" spans="1:4" ht="18">
      <c r="A7" s="4"/>
      <c r="B7" s="36"/>
      <c r="C7" s="36"/>
      <c r="D7" s="36"/>
    </row>
    <row r="8" spans="1:4" ht="18">
      <c r="A8" s="4" t="s">
        <v>102</v>
      </c>
      <c r="B8" s="36">
        <v>0</v>
      </c>
      <c r="C8" s="36">
        <v>0</v>
      </c>
      <c r="D8" s="36">
        <v>0</v>
      </c>
    </row>
    <row r="9" spans="1:4" ht="18">
      <c r="A9" s="4"/>
      <c r="B9" s="36"/>
      <c r="C9" s="36"/>
      <c r="D9" s="36"/>
    </row>
    <row r="10" spans="1:4" ht="18">
      <c r="A10" s="4" t="s">
        <v>181</v>
      </c>
      <c r="B10" s="36">
        <v>4</v>
      </c>
      <c r="C10" s="36">
        <v>3</v>
      </c>
      <c r="D10" s="36">
        <v>4</v>
      </c>
    </row>
    <row r="11" spans="2:4" ht="18">
      <c r="B11" s="36"/>
      <c r="C11" s="36"/>
      <c r="D11" s="36"/>
    </row>
    <row r="12" spans="1:4" ht="18">
      <c r="A12" s="4" t="s">
        <v>103</v>
      </c>
      <c r="B12" s="36">
        <v>6</v>
      </c>
      <c r="C12" s="36">
        <v>6</v>
      </c>
      <c r="D12" s="36">
        <v>6</v>
      </c>
    </row>
    <row r="13" spans="1:3" ht="18">
      <c r="A13" s="4"/>
      <c r="B13" s="36"/>
      <c r="C13" s="36"/>
    </row>
    <row r="14" spans="1:3" ht="18">
      <c r="A14" s="4"/>
      <c r="B14" s="36"/>
      <c r="C14" s="36"/>
    </row>
    <row r="15" spans="1:3" ht="18">
      <c r="A15" s="4"/>
      <c r="B15" s="36"/>
      <c r="C15" s="36"/>
    </row>
    <row r="19" spans="1:3" ht="18">
      <c r="A19" s="4"/>
      <c r="B19" s="36"/>
      <c r="C19" s="36"/>
    </row>
  </sheetData>
  <mergeCells count="1">
    <mergeCell ref="A1:C1"/>
  </mergeCells>
  <printOptions gridLines="1"/>
  <pageMargins left="0.75" right="0.75" top="1" bottom="1" header="0.5" footer="0.5"/>
  <pageSetup horizontalDpi="300" verticalDpi="300" orientation="portrait" scale="71" r:id="rId1"/>
</worksheet>
</file>

<file path=xl/worksheets/sheet4.xml><?xml version="1.0" encoding="utf-8"?>
<worksheet xmlns="http://schemas.openxmlformats.org/spreadsheetml/2006/main" xmlns:r="http://schemas.openxmlformats.org/officeDocument/2006/relationships">
  <dimension ref="A1:BL53"/>
  <sheetViews>
    <sheetView tabSelected="1" zoomScale="75" zoomScaleNormal="75" zoomScaleSheetLayoutView="50" workbookViewId="0" topLeftCell="A1">
      <pane xSplit="6" ySplit="4" topLeftCell="G5" activePane="bottomRight" state="frozen"/>
      <selection pane="topLeft" activeCell="A1" sqref="A1"/>
      <selection pane="topRight" activeCell="G1" sqref="G1"/>
      <selection pane="bottomLeft" activeCell="A5" sqref="A5"/>
      <selection pane="bottomRight" activeCell="Q12" sqref="Q12"/>
    </sheetView>
  </sheetViews>
  <sheetFormatPr defaultColWidth="9.140625" defaultRowHeight="12.75"/>
  <cols>
    <col min="1" max="1" width="18.00390625" style="1" customWidth="1"/>
    <col min="2" max="2" width="58.421875" style="9" customWidth="1"/>
    <col min="3" max="3" width="4.8515625" style="11" customWidth="1"/>
    <col min="4" max="5" width="7.140625" style="11" customWidth="1"/>
    <col min="6" max="6" width="17.140625" style="11" customWidth="1"/>
    <col min="7" max="7" width="7.00390625" style="11" customWidth="1"/>
    <col min="8" max="8" width="5.7109375" style="0" customWidth="1"/>
    <col min="9" max="9" width="5.140625" style="0" customWidth="1"/>
    <col min="10" max="10" width="4.140625" style="7" customWidth="1"/>
    <col min="11" max="11" width="6.28125" style="7" customWidth="1"/>
    <col min="12" max="12" width="4.7109375" style="11" customWidth="1"/>
    <col min="13" max="13" width="5.57421875" style="0" customWidth="1"/>
    <col min="14" max="14" width="6.28125" style="0" customWidth="1"/>
    <col min="15" max="15" width="5.7109375" style="7" customWidth="1"/>
    <col min="16" max="16" width="5.421875" style="7" customWidth="1"/>
    <col min="17" max="17" width="10.28125" style="12" customWidth="1"/>
    <col min="18" max="19" width="9.140625" style="5" customWidth="1"/>
    <col min="20" max="21" width="6.28125" style="7" customWidth="1"/>
  </cols>
  <sheetData>
    <row r="1" spans="1:64" s="121" customFormat="1" ht="37.5" customHeight="1">
      <c r="A1" s="292" t="s">
        <v>324</v>
      </c>
      <c r="B1" s="293"/>
      <c r="C1" s="293"/>
      <c r="D1" s="293"/>
      <c r="E1" s="293"/>
      <c r="F1" s="293"/>
      <c r="G1" s="117"/>
      <c r="H1" s="118"/>
      <c r="I1" s="118"/>
      <c r="J1" s="117"/>
      <c r="K1" s="117"/>
      <c r="L1" s="117"/>
      <c r="M1" s="117"/>
      <c r="N1" s="117"/>
      <c r="O1" s="117"/>
      <c r="P1" s="117"/>
      <c r="Q1" s="117"/>
      <c r="R1" s="117"/>
      <c r="S1" s="119"/>
      <c r="T1" s="117"/>
      <c r="U1" s="117"/>
      <c r="V1" s="117"/>
      <c r="W1" s="117"/>
      <c r="X1" s="117"/>
      <c r="Y1" s="117"/>
      <c r="Z1" s="117"/>
      <c r="AA1" s="117"/>
      <c r="AB1" s="117"/>
      <c r="AC1" s="117"/>
      <c r="AD1" s="117"/>
      <c r="AE1" s="117"/>
      <c r="AF1" s="116"/>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row>
    <row r="2" spans="1:21" s="11" customFormat="1" ht="36" customHeight="1">
      <c r="A2" s="295" t="s">
        <v>154</v>
      </c>
      <c r="B2" s="294"/>
      <c r="C2" s="296"/>
      <c r="D2" s="296"/>
      <c r="E2" s="296"/>
      <c r="F2" s="296"/>
      <c r="G2" s="182" t="s">
        <v>336</v>
      </c>
      <c r="H2" s="182" t="s">
        <v>336</v>
      </c>
      <c r="I2" s="183" t="s">
        <v>336</v>
      </c>
      <c r="J2" s="183" t="s">
        <v>250</v>
      </c>
      <c r="K2" s="183" t="s">
        <v>250</v>
      </c>
      <c r="L2" s="183" t="s">
        <v>250</v>
      </c>
      <c r="M2" s="183" t="s">
        <v>337</v>
      </c>
      <c r="N2" s="183" t="s">
        <v>337</v>
      </c>
      <c r="O2" s="198" t="s">
        <v>337</v>
      </c>
      <c r="P2" s="198"/>
      <c r="Q2" s="12"/>
      <c r="R2" s="89"/>
      <c r="S2" s="12"/>
      <c r="T2" s="9"/>
      <c r="U2" s="9"/>
    </row>
    <row r="3" spans="1:21" s="10" customFormat="1" ht="24.75" customHeight="1">
      <c r="A3" s="42"/>
      <c r="B3" s="96"/>
      <c r="C3" s="294" t="s">
        <v>94</v>
      </c>
      <c r="D3" s="294"/>
      <c r="E3" s="294"/>
      <c r="F3" s="43"/>
      <c r="G3" s="8">
        <v>1</v>
      </c>
      <c r="H3" s="8">
        <v>2</v>
      </c>
      <c r="I3" s="2">
        <v>3</v>
      </c>
      <c r="J3" s="2">
        <v>4</v>
      </c>
      <c r="K3" s="2">
        <v>5</v>
      </c>
      <c r="L3" s="8">
        <v>6</v>
      </c>
      <c r="M3" s="8">
        <v>7</v>
      </c>
      <c r="N3" s="2">
        <v>8</v>
      </c>
      <c r="O3" s="2">
        <v>9</v>
      </c>
      <c r="P3" s="2">
        <v>10</v>
      </c>
      <c r="Q3" s="90">
        <v>11</v>
      </c>
      <c r="R3" s="90">
        <v>12</v>
      </c>
      <c r="S3" s="20">
        <v>13</v>
      </c>
      <c r="T3" s="2">
        <v>14</v>
      </c>
      <c r="U3" s="2">
        <v>15</v>
      </c>
    </row>
    <row r="4" spans="1:17" ht="18">
      <c r="A4" s="95" t="s">
        <v>53</v>
      </c>
      <c r="B4" s="14" t="s">
        <v>6</v>
      </c>
      <c r="C4" s="14" t="s">
        <v>57</v>
      </c>
      <c r="D4" s="14" t="s">
        <v>56</v>
      </c>
      <c r="E4" s="14" t="s">
        <v>110</v>
      </c>
      <c r="F4" s="14" t="s">
        <v>93</v>
      </c>
      <c r="G4" s="6"/>
      <c r="L4" s="6"/>
      <c r="Q4" s="21"/>
    </row>
    <row r="5" spans="1:21" ht="15">
      <c r="A5" s="44" t="s">
        <v>62</v>
      </c>
      <c r="B5" s="45" t="s">
        <v>135</v>
      </c>
      <c r="C5" s="44">
        <f>COUNTIF(G5:AY5,"=n")</f>
        <v>0</v>
      </c>
      <c r="D5" s="44">
        <f>COUNTIF(G5:AZ5,"=y")</f>
        <v>0</v>
      </c>
      <c r="E5" s="44">
        <f>COUNTIF(G5:BA5,"=q")</f>
        <v>0</v>
      </c>
      <c r="F5" s="46" t="e">
        <f>(D5/(D5+C5+E5))</f>
        <v>#DIV/0!</v>
      </c>
      <c r="G5" s="15" t="s">
        <v>251</v>
      </c>
      <c r="H5" s="15" t="s">
        <v>251</v>
      </c>
      <c r="I5" s="15" t="s">
        <v>251</v>
      </c>
      <c r="J5" s="15" t="s">
        <v>251</v>
      </c>
      <c r="K5" s="15" t="s">
        <v>251</v>
      </c>
      <c r="L5" s="15" t="s">
        <v>251</v>
      </c>
      <c r="M5" s="15" t="s">
        <v>251</v>
      </c>
      <c r="N5" s="15" t="s">
        <v>251</v>
      </c>
      <c r="O5" s="15" t="s">
        <v>251</v>
      </c>
      <c r="P5" s="15"/>
      <c r="Q5" s="16"/>
      <c r="R5" s="16"/>
      <c r="S5" s="16"/>
      <c r="T5" s="15"/>
      <c r="U5" s="15"/>
    </row>
    <row r="6" spans="1:21" ht="15">
      <c r="A6" s="44" t="s">
        <v>62</v>
      </c>
      <c r="B6" s="45" t="s">
        <v>136</v>
      </c>
      <c r="C6" s="44">
        <f>COUNTIF(G6:AY6,"=n")</f>
        <v>0</v>
      </c>
      <c r="D6" s="44">
        <f>COUNTIF(G6:AZ6,"=y")</f>
        <v>9</v>
      </c>
      <c r="E6" s="44">
        <f>COUNTIF(G6:BA6,"=q")</f>
        <v>0</v>
      </c>
      <c r="F6" s="46">
        <f>(D6/(D6+C6+E6))</f>
        <v>1</v>
      </c>
      <c r="G6" s="15" t="s">
        <v>247</v>
      </c>
      <c r="H6" s="15" t="s">
        <v>247</v>
      </c>
      <c r="I6" s="15" t="s">
        <v>247</v>
      </c>
      <c r="J6" s="15" t="s">
        <v>247</v>
      </c>
      <c r="K6" s="15" t="s">
        <v>247</v>
      </c>
      <c r="L6" s="15" t="s">
        <v>247</v>
      </c>
      <c r="M6" s="15" t="s">
        <v>247</v>
      </c>
      <c r="N6" s="15" t="s">
        <v>247</v>
      </c>
      <c r="O6" s="15" t="s">
        <v>247</v>
      </c>
      <c r="P6" s="15"/>
      <c r="Q6" s="16"/>
      <c r="R6" s="16"/>
      <c r="S6" s="16"/>
      <c r="T6" s="15"/>
      <c r="U6" s="15"/>
    </row>
    <row r="7" spans="1:21" ht="15">
      <c r="A7" s="44" t="s">
        <v>62</v>
      </c>
      <c r="B7" s="45" t="s">
        <v>164</v>
      </c>
      <c r="C7" s="44">
        <f>COUNTIF(G7:AY7,"=n")</f>
        <v>0</v>
      </c>
      <c r="D7" s="44">
        <f>COUNTIF(G7:AZ7,"=y")</f>
        <v>9</v>
      </c>
      <c r="E7" s="44">
        <f>COUNTIF(G7:BA7,"=q")</f>
        <v>0</v>
      </c>
      <c r="F7" s="46">
        <f>(D7/(D7+C7+E7))</f>
        <v>1</v>
      </c>
      <c r="G7" s="15" t="s">
        <v>247</v>
      </c>
      <c r="H7" s="15" t="s">
        <v>247</v>
      </c>
      <c r="I7" s="15" t="s">
        <v>247</v>
      </c>
      <c r="J7" s="15" t="s">
        <v>247</v>
      </c>
      <c r="K7" s="15" t="s">
        <v>247</v>
      </c>
      <c r="L7" s="15" t="s">
        <v>247</v>
      </c>
      <c r="M7" s="15" t="s">
        <v>247</v>
      </c>
      <c r="N7" s="15" t="s">
        <v>247</v>
      </c>
      <c r="O7" s="15" t="s">
        <v>247</v>
      </c>
      <c r="P7" s="15"/>
      <c r="Q7" s="16"/>
      <c r="R7" s="16"/>
      <c r="S7" s="16"/>
      <c r="T7" s="15"/>
      <c r="U7" s="15"/>
    </row>
    <row r="8" spans="1:21" ht="15">
      <c r="A8" s="44" t="s">
        <v>62</v>
      </c>
      <c r="B8" s="45" t="s">
        <v>153</v>
      </c>
      <c r="C8" s="44">
        <f>COUNTIF(G8:AY8,"=n")</f>
        <v>0</v>
      </c>
      <c r="D8" s="44">
        <f>COUNTIF(G8:AZ8,"=y")</f>
        <v>9</v>
      </c>
      <c r="E8" s="44">
        <f>COUNTIF(G8:BA8,"=q")</f>
        <v>0</v>
      </c>
      <c r="F8" s="46">
        <f>(D8/(D8+C8+E8))</f>
        <v>1</v>
      </c>
      <c r="G8" s="15" t="s">
        <v>247</v>
      </c>
      <c r="H8" s="15" t="s">
        <v>247</v>
      </c>
      <c r="I8" s="15" t="s">
        <v>247</v>
      </c>
      <c r="J8" s="15" t="s">
        <v>247</v>
      </c>
      <c r="K8" s="15" t="s">
        <v>247</v>
      </c>
      <c r="L8" s="15" t="s">
        <v>247</v>
      </c>
      <c r="M8" s="15" t="s">
        <v>247</v>
      </c>
      <c r="N8" s="15" t="s">
        <v>247</v>
      </c>
      <c r="O8" s="15" t="s">
        <v>247</v>
      </c>
      <c r="P8" s="15"/>
      <c r="Q8" s="16"/>
      <c r="R8" s="16"/>
      <c r="S8" s="16"/>
      <c r="T8" s="15"/>
      <c r="U8" s="15"/>
    </row>
    <row r="9" spans="1:21" ht="15">
      <c r="A9" s="47"/>
      <c r="B9" s="48"/>
      <c r="C9" s="49"/>
      <c r="D9" s="49"/>
      <c r="E9" s="49"/>
      <c r="F9" s="49"/>
      <c r="G9" s="1"/>
      <c r="H9" s="1"/>
      <c r="I9" s="1"/>
      <c r="J9" s="1"/>
      <c r="K9" s="1"/>
      <c r="L9" s="1"/>
      <c r="M9" s="1"/>
      <c r="N9" s="1"/>
      <c r="O9" s="1"/>
      <c r="P9" s="1"/>
      <c r="Q9" s="17"/>
      <c r="R9" s="17"/>
      <c r="S9" s="17"/>
      <c r="T9" s="1"/>
      <c r="U9" s="1"/>
    </row>
    <row r="10" spans="1:21" ht="15.75">
      <c r="A10" s="47"/>
      <c r="B10" s="14" t="s">
        <v>7</v>
      </c>
      <c r="C10" s="49"/>
      <c r="D10" s="49"/>
      <c r="E10" s="49"/>
      <c r="F10" s="49"/>
      <c r="G10" s="1"/>
      <c r="H10" s="1"/>
      <c r="I10" s="1"/>
      <c r="J10" s="1"/>
      <c r="K10" s="1"/>
      <c r="L10" s="1"/>
      <c r="M10" s="1"/>
      <c r="N10" s="3"/>
      <c r="O10" s="1"/>
      <c r="P10" s="1"/>
      <c r="Q10" s="17"/>
      <c r="R10" s="17"/>
      <c r="S10" s="91"/>
      <c r="T10" s="1"/>
      <c r="U10" s="1"/>
    </row>
    <row r="11" spans="1:21" ht="15">
      <c r="A11" s="44" t="s">
        <v>63</v>
      </c>
      <c r="B11" s="45" t="s">
        <v>165</v>
      </c>
      <c r="C11" s="44">
        <f aca="true" t="shared" si="0" ref="C11:C16">COUNTIF(G11:AY11,"=n")</f>
        <v>0</v>
      </c>
      <c r="D11" s="44">
        <f aca="true" t="shared" si="1" ref="D11:D16">COUNTIF(G11:AZ11,"=y")</f>
        <v>9</v>
      </c>
      <c r="E11" s="44">
        <f aca="true" t="shared" si="2" ref="E11:E16">COUNTIF(G11:BA11,"=q")</f>
        <v>0</v>
      </c>
      <c r="F11" s="46">
        <f aca="true" t="shared" si="3" ref="F11:F16">(D11/(D11+C11+E11))</f>
        <v>1</v>
      </c>
      <c r="G11" s="15" t="s">
        <v>247</v>
      </c>
      <c r="H11" s="15" t="s">
        <v>247</v>
      </c>
      <c r="I11" s="15" t="s">
        <v>247</v>
      </c>
      <c r="J11" s="15" t="s">
        <v>247</v>
      </c>
      <c r="K11" s="15" t="s">
        <v>247</v>
      </c>
      <c r="L11" s="15" t="s">
        <v>247</v>
      </c>
      <c r="M11" s="15" t="s">
        <v>247</v>
      </c>
      <c r="N11" s="15" t="s">
        <v>247</v>
      </c>
      <c r="O11" s="15" t="s">
        <v>247</v>
      </c>
      <c r="P11" s="15"/>
      <c r="Q11" s="16"/>
      <c r="R11" s="16"/>
      <c r="S11" s="16"/>
      <c r="T11" s="15"/>
      <c r="U11" s="15"/>
    </row>
    <row r="12" spans="1:21" ht="15">
      <c r="A12" s="44" t="s">
        <v>63</v>
      </c>
      <c r="B12" s="45" t="s">
        <v>166</v>
      </c>
      <c r="C12" s="44">
        <f t="shared" si="0"/>
        <v>1</v>
      </c>
      <c r="D12" s="44">
        <f t="shared" si="1"/>
        <v>8</v>
      </c>
      <c r="E12" s="44">
        <f t="shared" si="2"/>
        <v>0</v>
      </c>
      <c r="F12" s="46">
        <f t="shared" si="3"/>
        <v>0.8888888888888888</v>
      </c>
      <c r="G12" s="15" t="s">
        <v>247</v>
      </c>
      <c r="H12" s="15" t="s">
        <v>247</v>
      </c>
      <c r="I12" s="15" t="s">
        <v>248</v>
      </c>
      <c r="J12" s="15" t="s">
        <v>247</v>
      </c>
      <c r="K12" s="15" t="s">
        <v>247</v>
      </c>
      <c r="L12" s="15" t="s">
        <v>247</v>
      </c>
      <c r="M12" s="15" t="s">
        <v>247</v>
      </c>
      <c r="N12" s="15" t="s">
        <v>247</v>
      </c>
      <c r="O12" s="15" t="s">
        <v>247</v>
      </c>
      <c r="P12" s="15"/>
      <c r="Q12" s="16"/>
      <c r="R12" s="16"/>
      <c r="S12" s="16"/>
      <c r="T12" s="15"/>
      <c r="U12" s="15"/>
    </row>
    <row r="13" spans="1:21" ht="15">
      <c r="A13" s="44" t="s">
        <v>63</v>
      </c>
      <c r="B13" s="45" t="s">
        <v>167</v>
      </c>
      <c r="C13" s="44">
        <f t="shared" si="0"/>
        <v>0</v>
      </c>
      <c r="D13" s="44">
        <f t="shared" si="1"/>
        <v>9</v>
      </c>
      <c r="E13" s="44">
        <f t="shared" si="2"/>
        <v>0</v>
      </c>
      <c r="F13" s="46">
        <f t="shared" si="3"/>
        <v>1</v>
      </c>
      <c r="G13" s="15" t="s">
        <v>247</v>
      </c>
      <c r="H13" s="15" t="s">
        <v>247</v>
      </c>
      <c r="I13" s="15" t="s">
        <v>247</v>
      </c>
      <c r="J13" s="15" t="s">
        <v>247</v>
      </c>
      <c r="K13" s="15" t="s">
        <v>247</v>
      </c>
      <c r="L13" s="15" t="s">
        <v>247</v>
      </c>
      <c r="M13" s="15" t="s">
        <v>247</v>
      </c>
      <c r="N13" s="15" t="s">
        <v>247</v>
      </c>
      <c r="O13" s="15" t="s">
        <v>247</v>
      </c>
      <c r="P13" s="15"/>
      <c r="Q13" s="16"/>
      <c r="R13" s="16"/>
      <c r="S13" s="16"/>
      <c r="T13" s="15"/>
      <c r="U13" s="15"/>
    </row>
    <row r="14" spans="1:21" ht="15">
      <c r="A14" s="44" t="s">
        <v>64</v>
      </c>
      <c r="B14" s="45" t="s">
        <v>168</v>
      </c>
      <c r="C14" s="44">
        <f>COUNTIF(G14:AY14,"=n")</f>
        <v>0</v>
      </c>
      <c r="D14" s="44">
        <f t="shared" si="1"/>
        <v>9</v>
      </c>
      <c r="E14" s="44">
        <f>COUNTIF(G14:BA14,"=q")</f>
        <v>0</v>
      </c>
      <c r="F14" s="46">
        <f t="shared" si="3"/>
        <v>1</v>
      </c>
      <c r="G14" s="15" t="s">
        <v>247</v>
      </c>
      <c r="H14" s="15" t="s">
        <v>247</v>
      </c>
      <c r="I14" s="15" t="s">
        <v>247</v>
      </c>
      <c r="J14" s="15" t="s">
        <v>247</v>
      </c>
      <c r="K14" s="15" t="s">
        <v>247</v>
      </c>
      <c r="L14" s="15" t="s">
        <v>247</v>
      </c>
      <c r="M14" s="15" t="s">
        <v>247</v>
      </c>
      <c r="N14" s="15" t="s">
        <v>247</v>
      </c>
      <c r="O14" s="15" t="s">
        <v>247</v>
      </c>
      <c r="P14" s="15"/>
      <c r="Q14" s="16"/>
      <c r="R14" s="16"/>
      <c r="S14" s="16"/>
      <c r="T14" s="15"/>
      <c r="U14" s="15"/>
    </row>
    <row r="15" spans="1:21" ht="15">
      <c r="A15" s="44" t="s">
        <v>64</v>
      </c>
      <c r="B15" s="45" t="s">
        <v>169</v>
      </c>
      <c r="C15" s="44">
        <f t="shared" si="0"/>
        <v>0</v>
      </c>
      <c r="D15" s="44">
        <f t="shared" si="1"/>
        <v>9</v>
      </c>
      <c r="E15" s="44">
        <f t="shared" si="2"/>
        <v>0</v>
      </c>
      <c r="F15" s="46">
        <f t="shared" si="3"/>
        <v>1</v>
      </c>
      <c r="G15" s="15" t="s">
        <v>247</v>
      </c>
      <c r="H15" s="15" t="s">
        <v>247</v>
      </c>
      <c r="I15" s="15" t="s">
        <v>247</v>
      </c>
      <c r="J15" s="15" t="s">
        <v>247</v>
      </c>
      <c r="K15" s="15" t="s">
        <v>247</v>
      </c>
      <c r="L15" s="15" t="s">
        <v>247</v>
      </c>
      <c r="M15" s="15" t="s">
        <v>247</v>
      </c>
      <c r="N15" s="15" t="s">
        <v>247</v>
      </c>
      <c r="O15" s="15" t="s">
        <v>247</v>
      </c>
      <c r="P15" s="15"/>
      <c r="Q15" s="16"/>
      <c r="R15" s="16"/>
      <c r="S15" s="16"/>
      <c r="T15" s="15"/>
      <c r="U15" s="15"/>
    </row>
    <row r="16" spans="1:21" ht="15">
      <c r="A16" s="44" t="s">
        <v>64</v>
      </c>
      <c r="B16" s="45" t="s">
        <v>137</v>
      </c>
      <c r="C16" s="44">
        <f t="shared" si="0"/>
        <v>0</v>
      </c>
      <c r="D16" s="44">
        <f t="shared" si="1"/>
        <v>9</v>
      </c>
      <c r="E16" s="44">
        <f t="shared" si="2"/>
        <v>0</v>
      </c>
      <c r="F16" s="46">
        <f t="shared" si="3"/>
        <v>1</v>
      </c>
      <c r="G16" s="15" t="s">
        <v>247</v>
      </c>
      <c r="H16" s="15" t="s">
        <v>247</v>
      </c>
      <c r="I16" s="15" t="s">
        <v>247</v>
      </c>
      <c r="J16" s="15" t="s">
        <v>247</v>
      </c>
      <c r="K16" s="15" t="s">
        <v>247</v>
      </c>
      <c r="L16" s="15" t="s">
        <v>247</v>
      </c>
      <c r="M16" s="15" t="s">
        <v>247</v>
      </c>
      <c r="N16" s="15" t="s">
        <v>247</v>
      </c>
      <c r="O16" s="15" t="s">
        <v>247</v>
      </c>
      <c r="P16" s="15"/>
      <c r="Q16" s="16"/>
      <c r="R16" s="16"/>
      <c r="S16" s="16"/>
      <c r="T16" s="15"/>
      <c r="U16" s="15"/>
    </row>
    <row r="17" spans="1:21" ht="15">
      <c r="A17" s="41"/>
      <c r="B17" s="85"/>
      <c r="C17" s="41"/>
      <c r="D17" s="41"/>
      <c r="E17" s="41"/>
      <c r="F17" s="54"/>
      <c r="G17" s="13"/>
      <c r="H17" s="13"/>
      <c r="I17" s="13"/>
      <c r="J17" s="13"/>
      <c r="K17" s="13"/>
      <c r="L17" s="13"/>
      <c r="M17" s="13"/>
      <c r="N17" s="13"/>
      <c r="O17" s="13"/>
      <c r="P17" s="13"/>
      <c r="Q17" s="18"/>
      <c r="R17" s="18"/>
      <c r="S17" s="18"/>
      <c r="T17" s="13"/>
      <c r="U17" s="13"/>
    </row>
    <row r="18" spans="1:21" ht="15.75">
      <c r="A18" s="47"/>
      <c r="B18" s="14" t="s">
        <v>60</v>
      </c>
      <c r="C18" s="49"/>
      <c r="D18" s="49"/>
      <c r="E18" s="49"/>
      <c r="F18" s="49"/>
      <c r="G18" s="1"/>
      <c r="H18" s="1"/>
      <c r="I18" s="1"/>
      <c r="J18" s="1"/>
      <c r="K18" s="1"/>
      <c r="L18" s="1"/>
      <c r="M18" s="1"/>
      <c r="N18" s="1"/>
      <c r="O18" s="1"/>
      <c r="P18" s="1"/>
      <c r="Q18" s="17"/>
      <c r="R18" s="17"/>
      <c r="S18" s="17"/>
      <c r="T18" s="1"/>
      <c r="U18" s="1"/>
    </row>
    <row r="19" spans="1:21" ht="15">
      <c r="A19" s="44" t="s">
        <v>65</v>
      </c>
      <c r="B19" s="45" t="s">
        <v>138</v>
      </c>
      <c r="C19" s="44">
        <f>COUNTIF(G19:AY19,"=n")</f>
        <v>0</v>
      </c>
      <c r="D19" s="44">
        <f>COUNTIF(G19:AZ19,"=y")</f>
        <v>1</v>
      </c>
      <c r="E19" s="44">
        <f>COUNTIF(G19:BA19,"=q")</f>
        <v>0</v>
      </c>
      <c r="F19" s="46" t="s">
        <v>252</v>
      </c>
      <c r="G19" s="15" t="s">
        <v>251</v>
      </c>
      <c r="H19" s="15" t="s">
        <v>247</v>
      </c>
      <c r="I19" s="15" t="s">
        <v>251</v>
      </c>
      <c r="J19" s="15" t="s">
        <v>251</v>
      </c>
      <c r="K19" s="15" t="s">
        <v>251</v>
      </c>
      <c r="L19" s="15" t="s">
        <v>251</v>
      </c>
      <c r="M19" s="15" t="s">
        <v>251</v>
      </c>
      <c r="N19" s="15" t="s">
        <v>251</v>
      </c>
      <c r="O19" s="15" t="s">
        <v>251</v>
      </c>
      <c r="P19" s="15"/>
      <c r="Q19" s="16"/>
      <c r="R19" s="16"/>
      <c r="S19" s="16"/>
      <c r="T19" s="15"/>
      <c r="U19" s="15"/>
    </row>
    <row r="20" spans="1:21" ht="15">
      <c r="A20" s="44" t="s">
        <v>66</v>
      </c>
      <c r="B20" s="45" t="s">
        <v>139</v>
      </c>
      <c r="C20" s="44">
        <f>COUNTIF(G20:AY20,"=n")</f>
        <v>0</v>
      </c>
      <c r="D20" s="44">
        <f>COUNTIF(G20:AZ20,"=y")</f>
        <v>1</v>
      </c>
      <c r="E20" s="44">
        <f>COUNTIF(G20:BA20,"=q")</f>
        <v>0</v>
      </c>
      <c r="F20" s="46" t="s">
        <v>252</v>
      </c>
      <c r="G20" s="15" t="s">
        <v>251</v>
      </c>
      <c r="H20" s="15" t="s">
        <v>247</v>
      </c>
      <c r="I20" s="15" t="s">
        <v>251</v>
      </c>
      <c r="J20" s="15" t="s">
        <v>251</v>
      </c>
      <c r="K20" s="15" t="s">
        <v>251</v>
      </c>
      <c r="L20" s="15" t="s">
        <v>251</v>
      </c>
      <c r="M20" s="15" t="s">
        <v>251</v>
      </c>
      <c r="N20" s="15" t="s">
        <v>251</v>
      </c>
      <c r="O20" s="15" t="s">
        <v>251</v>
      </c>
      <c r="P20" s="15"/>
      <c r="Q20" s="16"/>
      <c r="R20" s="16"/>
      <c r="S20" s="16"/>
      <c r="T20" s="15"/>
      <c r="U20" s="15"/>
    </row>
    <row r="21" spans="1:21" ht="15">
      <c r="A21" s="44" t="s">
        <v>66</v>
      </c>
      <c r="B21" s="45" t="s">
        <v>140</v>
      </c>
      <c r="C21" s="44">
        <f>COUNTIF(G21:AY21,"=n")</f>
        <v>0</v>
      </c>
      <c r="D21" s="44">
        <f>COUNTIF(G21:AZ21,"=y")</f>
        <v>1</v>
      </c>
      <c r="E21" s="44">
        <f>COUNTIF(G21:BA21,"=q")</f>
        <v>0</v>
      </c>
      <c r="F21" s="46" t="s">
        <v>252</v>
      </c>
      <c r="G21" s="15" t="s">
        <v>251</v>
      </c>
      <c r="H21" s="15" t="s">
        <v>247</v>
      </c>
      <c r="I21" s="15" t="s">
        <v>251</v>
      </c>
      <c r="J21" s="15" t="s">
        <v>251</v>
      </c>
      <c r="K21" s="15" t="s">
        <v>251</v>
      </c>
      <c r="L21" s="15" t="s">
        <v>251</v>
      </c>
      <c r="M21" s="15" t="s">
        <v>251</v>
      </c>
      <c r="N21" s="15" t="s">
        <v>251</v>
      </c>
      <c r="O21" s="15" t="s">
        <v>251</v>
      </c>
      <c r="P21" s="15"/>
      <c r="Q21" s="16"/>
      <c r="R21" s="16"/>
      <c r="S21" s="16"/>
      <c r="T21" s="15"/>
      <c r="U21" s="15"/>
    </row>
    <row r="22" spans="1:21" ht="15">
      <c r="A22" s="44" t="s">
        <v>66</v>
      </c>
      <c r="B22" s="45" t="s">
        <v>141</v>
      </c>
      <c r="C22" s="44">
        <f>COUNTIF(G22:AY22,"=n")</f>
        <v>0</v>
      </c>
      <c r="D22" s="44">
        <f>COUNTIF(G22:AZ22,"=y")</f>
        <v>1</v>
      </c>
      <c r="E22" s="44">
        <f>COUNTIF(G22:BA22,"=q")</f>
        <v>0</v>
      </c>
      <c r="F22" s="46" t="s">
        <v>252</v>
      </c>
      <c r="G22" s="15" t="s">
        <v>251</v>
      </c>
      <c r="H22" s="15" t="s">
        <v>247</v>
      </c>
      <c r="I22" s="15" t="s">
        <v>251</v>
      </c>
      <c r="J22" s="15" t="s">
        <v>251</v>
      </c>
      <c r="K22" s="15" t="s">
        <v>251</v>
      </c>
      <c r="L22" s="15" t="s">
        <v>251</v>
      </c>
      <c r="M22" s="15" t="s">
        <v>251</v>
      </c>
      <c r="N22" s="15" t="s">
        <v>251</v>
      </c>
      <c r="O22" s="15" t="s">
        <v>251</v>
      </c>
      <c r="P22" s="15"/>
      <c r="Q22" s="16"/>
      <c r="R22" s="16"/>
      <c r="S22" s="16"/>
      <c r="T22" s="15"/>
      <c r="U22" s="15"/>
    </row>
    <row r="23" spans="1:21" ht="15">
      <c r="A23" s="44" t="s">
        <v>67</v>
      </c>
      <c r="B23" s="45" t="s">
        <v>142</v>
      </c>
      <c r="C23" s="44">
        <f>COUNTIF(G23:AY23,"=n")</f>
        <v>0</v>
      </c>
      <c r="D23" s="44">
        <f>COUNTIF(G23:AZ23,"=y")</f>
        <v>1</v>
      </c>
      <c r="E23" s="44">
        <f>COUNTIF(G23:BA23,"=q")</f>
        <v>0</v>
      </c>
      <c r="F23" s="46" t="s">
        <v>252</v>
      </c>
      <c r="G23" s="15" t="s">
        <v>251</v>
      </c>
      <c r="H23" s="15" t="s">
        <v>247</v>
      </c>
      <c r="I23" s="15" t="s">
        <v>251</v>
      </c>
      <c r="J23" s="15" t="s">
        <v>251</v>
      </c>
      <c r="K23" s="15" t="s">
        <v>251</v>
      </c>
      <c r="L23" s="15" t="s">
        <v>251</v>
      </c>
      <c r="M23" s="15" t="s">
        <v>251</v>
      </c>
      <c r="N23" s="15" t="s">
        <v>251</v>
      </c>
      <c r="O23" s="15" t="s">
        <v>251</v>
      </c>
      <c r="P23" s="15"/>
      <c r="Q23" s="16"/>
      <c r="R23" s="16"/>
      <c r="S23" s="16"/>
      <c r="T23" s="15"/>
      <c r="U23" s="15"/>
    </row>
    <row r="24" spans="1:21" ht="15">
      <c r="A24" s="47"/>
      <c r="B24" s="48"/>
      <c r="C24" s="49"/>
      <c r="D24" s="49"/>
      <c r="E24" s="49"/>
      <c r="F24" s="50"/>
      <c r="G24" s="1"/>
      <c r="H24" s="1"/>
      <c r="I24" s="1"/>
      <c r="J24" s="1"/>
      <c r="K24" s="1"/>
      <c r="L24" s="1"/>
      <c r="M24" s="1"/>
      <c r="N24" s="1"/>
      <c r="O24" s="1"/>
      <c r="P24" s="1"/>
      <c r="Q24" s="17"/>
      <c r="R24" s="17"/>
      <c r="S24" s="17"/>
      <c r="T24" s="1"/>
      <c r="U24" s="1"/>
    </row>
    <row r="25" spans="1:21" ht="15.75">
      <c r="A25" s="47"/>
      <c r="B25" s="14" t="s">
        <v>170</v>
      </c>
      <c r="C25" s="49"/>
      <c r="D25" s="49"/>
      <c r="E25" s="49"/>
      <c r="F25" s="49"/>
      <c r="G25" s="1"/>
      <c r="H25" s="1"/>
      <c r="I25" s="1"/>
      <c r="J25" s="1"/>
      <c r="K25" s="1"/>
      <c r="L25" s="1"/>
      <c r="M25" s="1"/>
      <c r="N25" s="1"/>
      <c r="O25" s="1"/>
      <c r="P25" s="1"/>
      <c r="Q25" s="17"/>
      <c r="R25" s="17"/>
      <c r="S25" s="17"/>
      <c r="T25" s="1"/>
      <c r="U25" s="1"/>
    </row>
    <row r="26" spans="1:21" ht="15">
      <c r="A26" s="44" t="s">
        <v>68</v>
      </c>
      <c r="B26" s="45" t="s">
        <v>172</v>
      </c>
      <c r="C26" s="44">
        <f>COUNTIF(G26:AY26,"=n")</f>
        <v>0</v>
      </c>
      <c r="D26" s="44">
        <f>COUNTIF(G26:AZ26,"=y")</f>
        <v>9</v>
      </c>
      <c r="E26" s="44">
        <f>COUNTIF(G26:BA26,"=q")</f>
        <v>0</v>
      </c>
      <c r="F26" s="46">
        <f>(D26/(D26+C26+E26))</f>
        <v>1</v>
      </c>
      <c r="G26" s="15" t="s">
        <v>247</v>
      </c>
      <c r="H26" s="15" t="s">
        <v>247</v>
      </c>
      <c r="I26" s="15" t="s">
        <v>247</v>
      </c>
      <c r="J26" s="15" t="s">
        <v>247</v>
      </c>
      <c r="K26" s="15" t="s">
        <v>247</v>
      </c>
      <c r="L26" s="15" t="s">
        <v>247</v>
      </c>
      <c r="M26" s="15" t="s">
        <v>247</v>
      </c>
      <c r="N26" s="15" t="s">
        <v>247</v>
      </c>
      <c r="O26" s="15" t="s">
        <v>247</v>
      </c>
      <c r="P26" s="15"/>
      <c r="Q26" s="16"/>
      <c r="R26" s="16"/>
      <c r="S26" s="16"/>
      <c r="T26" s="15"/>
      <c r="U26" s="15"/>
    </row>
    <row r="27" spans="1:21" ht="15">
      <c r="A27" s="44" t="s">
        <v>68</v>
      </c>
      <c r="B27" s="45" t="s">
        <v>180</v>
      </c>
      <c r="C27" s="44">
        <f>COUNTIF(G27:AY27,"=n")</f>
        <v>0</v>
      </c>
      <c r="D27" s="44">
        <f>COUNTIF(G27:AZ27,"=y")</f>
        <v>9</v>
      </c>
      <c r="E27" s="44">
        <f>COUNTIF(G27:BA27,"=q")</f>
        <v>0</v>
      </c>
      <c r="F27" s="46">
        <f>(D27/(D27+C27+E27))</f>
        <v>1</v>
      </c>
      <c r="G27" s="15" t="s">
        <v>247</v>
      </c>
      <c r="H27" s="15" t="s">
        <v>247</v>
      </c>
      <c r="I27" s="15" t="s">
        <v>247</v>
      </c>
      <c r="J27" s="15" t="s">
        <v>247</v>
      </c>
      <c r="K27" s="15" t="s">
        <v>247</v>
      </c>
      <c r="L27" s="15" t="s">
        <v>247</v>
      </c>
      <c r="M27" s="15" t="s">
        <v>247</v>
      </c>
      <c r="N27" s="15" t="s">
        <v>247</v>
      </c>
      <c r="O27" s="15" t="s">
        <v>247</v>
      </c>
      <c r="P27" s="15"/>
      <c r="Q27" s="16"/>
      <c r="R27" s="16"/>
      <c r="S27" s="16"/>
      <c r="T27" s="15"/>
      <c r="U27" s="15"/>
    </row>
    <row r="28" spans="1:21" ht="15">
      <c r="A28" s="44" t="s">
        <v>99</v>
      </c>
      <c r="B28" s="170" t="s">
        <v>143</v>
      </c>
      <c r="C28" s="44">
        <f>COUNTIF(G28:AY28,"=n")</f>
        <v>0</v>
      </c>
      <c r="D28" s="44">
        <f>COUNTIF(G28:AZ28,"=y")</f>
        <v>9</v>
      </c>
      <c r="E28" s="44">
        <f>COUNTIF(G28:BA28,"=q")</f>
        <v>0</v>
      </c>
      <c r="F28" s="46">
        <f>(D28/(D28+C28+E28))</f>
        <v>1</v>
      </c>
      <c r="G28" s="15" t="s">
        <v>247</v>
      </c>
      <c r="H28" s="15" t="s">
        <v>247</v>
      </c>
      <c r="I28" s="15" t="s">
        <v>247</v>
      </c>
      <c r="J28" s="15" t="s">
        <v>247</v>
      </c>
      <c r="K28" s="15" t="s">
        <v>247</v>
      </c>
      <c r="L28" s="15" t="s">
        <v>247</v>
      </c>
      <c r="M28" s="15" t="s">
        <v>247</v>
      </c>
      <c r="N28" s="15" t="s">
        <v>247</v>
      </c>
      <c r="O28" s="15" t="s">
        <v>247</v>
      </c>
      <c r="P28" s="15"/>
      <c r="Q28" s="16"/>
      <c r="R28" s="16"/>
      <c r="S28" s="16"/>
      <c r="T28" s="15"/>
      <c r="U28" s="15"/>
    </row>
    <row r="29" spans="3:21" ht="15">
      <c r="C29" s="41"/>
      <c r="D29" s="41"/>
      <c r="E29" s="41"/>
      <c r="F29" s="138"/>
      <c r="G29" s="13"/>
      <c r="H29" s="13"/>
      <c r="I29" s="13"/>
      <c r="J29" s="13"/>
      <c r="K29" s="13"/>
      <c r="L29" s="13"/>
      <c r="M29" s="13"/>
      <c r="N29" s="13"/>
      <c r="O29" s="13"/>
      <c r="P29" s="13"/>
      <c r="Q29" s="18"/>
      <c r="R29" s="18"/>
      <c r="S29" s="18"/>
      <c r="T29" s="13"/>
      <c r="U29" s="13"/>
    </row>
    <row r="30" spans="1:10" ht="15.75">
      <c r="A30" s="47"/>
      <c r="B30" s="14" t="s">
        <v>171</v>
      </c>
      <c r="C30" s="51"/>
      <c r="D30" s="51"/>
      <c r="E30" s="51"/>
      <c r="F30" s="52"/>
      <c r="H30" s="11"/>
      <c r="I30" s="11"/>
      <c r="J30" s="11"/>
    </row>
    <row r="31" spans="1:21" ht="15">
      <c r="A31" s="44" t="s">
        <v>69</v>
      </c>
      <c r="B31" s="45" t="s">
        <v>173</v>
      </c>
      <c r="C31" s="44">
        <f>COUNTIF(G31:AY31,"=n")</f>
        <v>0</v>
      </c>
      <c r="D31" s="44">
        <f>COUNTIF(G31:AZ31,"=y")</f>
        <v>9</v>
      </c>
      <c r="E31" s="44">
        <f>COUNTIF(G31:BA31,"=q")</f>
        <v>0</v>
      </c>
      <c r="F31" s="46">
        <f>(D31/(D31+C31+E31))</f>
        <v>1</v>
      </c>
      <c r="G31" s="15" t="s">
        <v>247</v>
      </c>
      <c r="H31" s="15" t="s">
        <v>247</v>
      </c>
      <c r="I31" s="15" t="s">
        <v>247</v>
      </c>
      <c r="J31" s="15" t="s">
        <v>247</v>
      </c>
      <c r="K31" s="15" t="s">
        <v>247</v>
      </c>
      <c r="L31" s="15" t="s">
        <v>247</v>
      </c>
      <c r="M31" s="15" t="s">
        <v>247</v>
      </c>
      <c r="N31" s="15" t="s">
        <v>247</v>
      </c>
      <c r="O31" s="15" t="s">
        <v>247</v>
      </c>
      <c r="P31" s="15"/>
      <c r="Q31" s="16"/>
      <c r="R31" s="16"/>
      <c r="S31" s="16"/>
      <c r="T31" s="15"/>
      <c r="U31" s="15"/>
    </row>
    <row r="32" spans="1:21" ht="15">
      <c r="A32" s="44" t="s">
        <v>68</v>
      </c>
      <c r="B32" s="45" t="s">
        <v>174</v>
      </c>
      <c r="C32" s="44">
        <f>COUNTIF(G33:AY33,"=n")</f>
        <v>0</v>
      </c>
      <c r="D32" s="44">
        <f>COUNTIF(G32:AZ32,"=y")</f>
        <v>9</v>
      </c>
      <c r="E32" s="44">
        <f>COUNTIF(G33:BA33,"=q")</f>
        <v>0</v>
      </c>
      <c r="F32" s="46">
        <f>(D32/(D32+C32+E32))</f>
        <v>1</v>
      </c>
      <c r="G32" s="15" t="s">
        <v>247</v>
      </c>
      <c r="H32" s="15" t="s">
        <v>247</v>
      </c>
      <c r="I32" s="15" t="s">
        <v>247</v>
      </c>
      <c r="J32" s="15" t="s">
        <v>247</v>
      </c>
      <c r="K32" s="15" t="s">
        <v>247</v>
      </c>
      <c r="L32" s="15" t="s">
        <v>247</v>
      </c>
      <c r="M32" s="15" t="s">
        <v>247</v>
      </c>
      <c r="N32" s="15" t="s">
        <v>247</v>
      </c>
      <c r="O32" s="15" t="s">
        <v>247</v>
      </c>
      <c r="P32" s="15"/>
      <c r="Q32" s="16"/>
      <c r="R32" s="16"/>
      <c r="S32" s="16"/>
      <c r="T32" s="15"/>
      <c r="U32" s="15"/>
    </row>
    <row r="33" spans="1:21" ht="15">
      <c r="A33" s="44" t="s">
        <v>69</v>
      </c>
      <c r="B33" s="45" t="s">
        <v>177</v>
      </c>
      <c r="C33" s="44">
        <f>COUNTIF(G34:AY34,"=n")</f>
        <v>0</v>
      </c>
      <c r="D33" s="44">
        <f>COUNTIF(G33:AZ33,"=y")</f>
        <v>9</v>
      </c>
      <c r="E33" s="44">
        <f>COUNTIF(G34:BA34,"=q")</f>
        <v>0</v>
      </c>
      <c r="F33" s="46">
        <f>(D33/(D33+C33+E33))</f>
        <v>1</v>
      </c>
      <c r="G33" s="15" t="s">
        <v>247</v>
      </c>
      <c r="H33" s="15" t="s">
        <v>247</v>
      </c>
      <c r="I33" s="15" t="s">
        <v>247</v>
      </c>
      <c r="J33" s="15" t="s">
        <v>247</v>
      </c>
      <c r="K33" s="15" t="s">
        <v>247</v>
      </c>
      <c r="L33" s="15" t="s">
        <v>247</v>
      </c>
      <c r="M33" s="15" t="s">
        <v>247</v>
      </c>
      <c r="N33" s="15" t="s">
        <v>247</v>
      </c>
      <c r="O33" s="15" t="s">
        <v>247</v>
      </c>
      <c r="P33" s="15"/>
      <c r="Q33" s="16"/>
      <c r="R33" s="16"/>
      <c r="S33" s="16"/>
      <c r="T33" s="15"/>
      <c r="U33" s="15"/>
    </row>
    <row r="34" spans="1:21" ht="15">
      <c r="A34" s="44" t="s">
        <v>69</v>
      </c>
      <c r="B34" s="45" t="s">
        <v>144</v>
      </c>
      <c r="C34" s="44">
        <f>COUNTIF(G35:AY35,"=n")</f>
        <v>0</v>
      </c>
      <c r="D34" s="44">
        <f>COUNTIF(G34:AZ34,"=y")</f>
        <v>9</v>
      </c>
      <c r="E34" s="44">
        <f>COUNTIF(G35:BA35,"=q")</f>
        <v>0</v>
      </c>
      <c r="F34" s="46">
        <f>(D34/(D34+C34+E34))</f>
        <v>1</v>
      </c>
      <c r="G34" s="15" t="s">
        <v>247</v>
      </c>
      <c r="H34" s="15" t="s">
        <v>247</v>
      </c>
      <c r="I34" s="15" t="s">
        <v>247</v>
      </c>
      <c r="J34" s="15" t="s">
        <v>247</v>
      </c>
      <c r="K34" s="15" t="s">
        <v>247</v>
      </c>
      <c r="L34" s="15" t="s">
        <v>247</v>
      </c>
      <c r="M34" s="15" t="s">
        <v>247</v>
      </c>
      <c r="N34" s="15" t="s">
        <v>247</v>
      </c>
      <c r="O34" s="15" t="s">
        <v>247</v>
      </c>
      <c r="P34" s="15"/>
      <c r="Q34" s="16"/>
      <c r="R34" s="16"/>
      <c r="S34" s="16"/>
      <c r="T34" s="15"/>
      <c r="U34" s="15"/>
    </row>
    <row r="35" spans="1:21" ht="15">
      <c r="A35" s="44" t="s">
        <v>69</v>
      </c>
      <c r="B35" s="45" t="s">
        <v>145</v>
      </c>
      <c r="C35" s="44">
        <f>COUNTIF(G36:AY36,"=n")</f>
        <v>0</v>
      </c>
      <c r="D35" s="44">
        <f>COUNTIF(G35:AZ35,"=y")</f>
        <v>9</v>
      </c>
      <c r="E35" s="44">
        <f>COUNTIF(G36:BA36,"=q")</f>
        <v>0</v>
      </c>
      <c r="F35" s="46">
        <f>(D35/(D35+C35+E35))</f>
        <v>1</v>
      </c>
      <c r="G35" s="15" t="s">
        <v>247</v>
      </c>
      <c r="H35" s="15" t="s">
        <v>247</v>
      </c>
      <c r="I35" s="15" t="s">
        <v>247</v>
      </c>
      <c r="J35" s="15" t="s">
        <v>247</v>
      </c>
      <c r="K35" s="15" t="s">
        <v>247</v>
      </c>
      <c r="L35" s="15" t="s">
        <v>247</v>
      </c>
      <c r="M35" s="15" t="s">
        <v>247</v>
      </c>
      <c r="N35" s="15" t="s">
        <v>247</v>
      </c>
      <c r="O35" s="15" t="s">
        <v>247</v>
      </c>
      <c r="P35" s="15"/>
      <c r="Q35" s="16"/>
      <c r="R35" s="16"/>
      <c r="S35" s="16"/>
      <c r="T35" s="15"/>
      <c r="U35" s="15"/>
    </row>
    <row r="36" spans="3:21" ht="12.75">
      <c r="C36" s="9"/>
      <c r="D36" s="9"/>
      <c r="E36" s="9"/>
      <c r="F36" s="9"/>
      <c r="G36" s="13"/>
      <c r="H36" s="13"/>
      <c r="I36" s="13"/>
      <c r="J36" s="13"/>
      <c r="K36" s="13"/>
      <c r="L36" s="13"/>
      <c r="M36" s="7"/>
      <c r="N36" s="13"/>
      <c r="O36" s="13"/>
      <c r="P36" s="13"/>
      <c r="Q36" s="18"/>
      <c r="R36" s="18"/>
      <c r="S36" s="18"/>
      <c r="T36" s="13"/>
      <c r="U36" s="13"/>
    </row>
    <row r="37" spans="1:21" ht="15.75">
      <c r="A37" s="47"/>
      <c r="B37" s="14" t="s">
        <v>8</v>
      </c>
      <c r="C37" s="51"/>
      <c r="D37" s="51"/>
      <c r="E37" s="51"/>
      <c r="F37" s="52"/>
      <c r="G37" s="1"/>
      <c r="H37" s="1"/>
      <c r="I37" s="1"/>
      <c r="J37" s="1"/>
      <c r="K37" s="1"/>
      <c r="L37" s="1"/>
      <c r="M37" s="1"/>
      <c r="N37" s="1"/>
      <c r="O37" s="1"/>
      <c r="P37" s="1"/>
      <c r="Q37" s="17"/>
      <c r="R37" s="17"/>
      <c r="S37" s="17"/>
      <c r="T37" s="1"/>
      <c r="U37" s="1"/>
    </row>
    <row r="38" spans="1:21" ht="15">
      <c r="A38" s="44" t="s">
        <v>70</v>
      </c>
      <c r="B38" s="45" t="s">
        <v>146</v>
      </c>
      <c r="C38" s="53">
        <f aca="true" t="shared" si="4" ref="C38:C44">COUNTIF(G38:AY38,"=n")</f>
        <v>0</v>
      </c>
      <c r="D38" s="44">
        <f aca="true" t="shared" si="5" ref="D38:D44">COUNTIF(G38:AZ38,"=y")</f>
        <v>9</v>
      </c>
      <c r="E38" s="44">
        <f aca="true" t="shared" si="6" ref="E38:E44">COUNTIF(G38:BA38,"=q")</f>
        <v>0</v>
      </c>
      <c r="F38" s="46">
        <f aca="true" t="shared" si="7" ref="F38:F44">(D38/(D38+C38+E38))</f>
        <v>1</v>
      </c>
      <c r="G38" s="15" t="s">
        <v>247</v>
      </c>
      <c r="H38" s="15" t="s">
        <v>247</v>
      </c>
      <c r="I38" s="15" t="s">
        <v>247</v>
      </c>
      <c r="J38" s="15" t="s">
        <v>247</v>
      </c>
      <c r="K38" s="15" t="s">
        <v>247</v>
      </c>
      <c r="L38" s="15" t="s">
        <v>247</v>
      </c>
      <c r="M38" s="15" t="s">
        <v>247</v>
      </c>
      <c r="N38" s="15" t="s">
        <v>247</v>
      </c>
      <c r="O38" s="15" t="s">
        <v>247</v>
      </c>
      <c r="P38" s="15"/>
      <c r="Q38" s="16"/>
      <c r="R38" s="16"/>
      <c r="S38" s="16"/>
      <c r="T38" s="15"/>
      <c r="U38" s="15"/>
    </row>
    <row r="39" spans="1:21" ht="15">
      <c r="A39" s="44" t="s">
        <v>71</v>
      </c>
      <c r="B39" s="45" t="s">
        <v>147</v>
      </c>
      <c r="C39" s="53">
        <f t="shared" si="4"/>
        <v>0</v>
      </c>
      <c r="D39" s="44">
        <f t="shared" si="5"/>
        <v>9</v>
      </c>
      <c r="E39" s="44">
        <f t="shared" si="6"/>
        <v>0</v>
      </c>
      <c r="F39" s="46">
        <f t="shared" si="7"/>
        <v>1</v>
      </c>
      <c r="G39" s="15" t="s">
        <v>247</v>
      </c>
      <c r="H39" s="15" t="s">
        <v>247</v>
      </c>
      <c r="I39" s="15" t="s">
        <v>247</v>
      </c>
      <c r="J39" s="15" t="s">
        <v>247</v>
      </c>
      <c r="K39" s="15" t="s">
        <v>247</v>
      </c>
      <c r="L39" s="15" t="s">
        <v>247</v>
      </c>
      <c r="M39" s="15" t="s">
        <v>247</v>
      </c>
      <c r="N39" s="15" t="s">
        <v>247</v>
      </c>
      <c r="O39" s="15" t="s">
        <v>247</v>
      </c>
      <c r="P39" s="15"/>
      <c r="Q39" s="16"/>
      <c r="R39" s="16"/>
      <c r="S39" s="16"/>
      <c r="T39" s="15"/>
      <c r="U39" s="15"/>
    </row>
    <row r="40" spans="1:21" ht="15">
      <c r="A40" s="44" t="s">
        <v>72</v>
      </c>
      <c r="B40" s="45" t="s">
        <v>148</v>
      </c>
      <c r="C40" s="53">
        <f t="shared" si="4"/>
        <v>0</v>
      </c>
      <c r="D40" s="44">
        <f t="shared" si="5"/>
        <v>9</v>
      </c>
      <c r="E40" s="44">
        <f t="shared" si="6"/>
        <v>0</v>
      </c>
      <c r="F40" s="46">
        <f t="shared" si="7"/>
        <v>1</v>
      </c>
      <c r="G40" s="15" t="s">
        <v>247</v>
      </c>
      <c r="H40" s="15" t="s">
        <v>247</v>
      </c>
      <c r="I40" s="15" t="s">
        <v>247</v>
      </c>
      <c r="J40" s="15" t="s">
        <v>247</v>
      </c>
      <c r="K40" s="15" t="s">
        <v>247</v>
      </c>
      <c r="L40" s="15" t="s">
        <v>247</v>
      </c>
      <c r="M40" s="15" t="s">
        <v>247</v>
      </c>
      <c r="N40" s="15" t="s">
        <v>247</v>
      </c>
      <c r="O40" s="15" t="s">
        <v>247</v>
      </c>
      <c r="P40" s="15"/>
      <c r="Q40" s="16"/>
      <c r="R40" s="16"/>
      <c r="S40" s="16"/>
      <c r="T40" s="15"/>
      <c r="U40" s="15"/>
    </row>
    <row r="41" spans="1:21" ht="15">
      <c r="A41" s="44" t="s">
        <v>72</v>
      </c>
      <c r="B41" s="45" t="s">
        <v>100</v>
      </c>
      <c r="C41" s="53">
        <f t="shared" si="4"/>
        <v>0</v>
      </c>
      <c r="D41" s="44">
        <f t="shared" si="5"/>
        <v>9</v>
      </c>
      <c r="E41" s="44">
        <f t="shared" si="6"/>
        <v>0</v>
      </c>
      <c r="F41" s="46">
        <f t="shared" si="7"/>
        <v>1</v>
      </c>
      <c r="G41" s="15" t="s">
        <v>247</v>
      </c>
      <c r="H41" s="15" t="s">
        <v>247</v>
      </c>
      <c r="I41" s="15" t="s">
        <v>247</v>
      </c>
      <c r="J41" s="15" t="s">
        <v>247</v>
      </c>
      <c r="K41" s="15" t="s">
        <v>247</v>
      </c>
      <c r="L41" s="15" t="s">
        <v>247</v>
      </c>
      <c r="M41" s="15" t="s">
        <v>247</v>
      </c>
      <c r="N41" s="15" t="s">
        <v>247</v>
      </c>
      <c r="O41" s="15" t="s">
        <v>247</v>
      </c>
      <c r="P41" s="15"/>
      <c r="Q41" s="16"/>
      <c r="R41" s="16"/>
      <c r="S41" s="16"/>
      <c r="T41" s="15"/>
      <c r="U41" s="15"/>
    </row>
    <row r="42" spans="1:21" ht="15">
      <c r="A42" s="44" t="s">
        <v>73</v>
      </c>
      <c r="B42" s="45" t="s">
        <v>101</v>
      </c>
      <c r="C42" s="53">
        <f t="shared" si="4"/>
        <v>0</v>
      </c>
      <c r="D42" s="44">
        <f t="shared" si="5"/>
        <v>9</v>
      </c>
      <c r="E42" s="44">
        <f t="shared" si="6"/>
        <v>0</v>
      </c>
      <c r="F42" s="46">
        <f t="shared" si="7"/>
        <v>1</v>
      </c>
      <c r="G42" s="15" t="s">
        <v>247</v>
      </c>
      <c r="H42" s="15" t="s">
        <v>247</v>
      </c>
      <c r="I42" s="15" t="s">
        <v>247</v>
      </c>
      <c r="J42" s="15" t="s">
        <v>247</v>
      </c>
      <c r="K42" s="15" t="s">
        <v>247</v>
      </c>
      <c r="L42" s="15" t="s">
        <v>247</v>
      </c>
      <c r="M42" s="15" t="s">
        <v>247</v>
      </c>
      <c r="N42" s="15" t="s">
        <v>247</v>
      </c>
      <c r="O42" s="15" t="s">
        <v>247</v>
      </c>
      <c r="P42" s="15"/>
      <c r="Q42" s="16"/>
      <c r="R42" s="16"/>
      <c r="S42" s="16"/>
      <c r="T42" s="15"/>
      <c r="U42" s="15"/>
    </row>
    <row r="43" spans="1:21" ht="15">
      <c r="A43" s="44" t="s">
        <v>175</v>
      </c>
      <c r="B43" s="45" t="s">
        <v>176</v>
      </c>
      <c r="C43" s="53">
        <f t="shared" si="4"/>
        <v>0</v>
      </c>
      <c r="D43" s="44">
        <f t="shared" si="5"/>
        <v>9</v>
      </c>
      <c r="E43" s="44">
        <f t="shared" si="6"/>
        <v>0</v>
      </c>
      <c r="F43" s="46">
        <f t="shared" si="7"/>
        <v>1</v>
      </c>
      <c r="G43" s="15" t="s">
        <v>247</v>
      </c>
      <c r="H43" s="15" t="s">
        <v>247</v>
      </c>
      <c r="I43" s="15" t="s">
        <v>247</v>
      </c>
      <c r="J43" s="15" t="s">
        <v>247</v>
      </c>
      <c r="K43" s="15" t="s">
        <v>247</v>
      </c>
      <c r="L43" s="15" t="s">
        <v>247</v>
      </c>
      <c r="M43" s="15" t="s">
        <v>247</v>
      </c>
      <c r="N43" s="15" t="s">
        <v>247</v>
      </c>
      <c r="O43" s="15" t="s">
        <v>247</v>
      </c>
      <c r="P43" s="15"/>
      <c r="Q43" s="16"/>
      <c r="R43" s="16"/>
      <c r="S43" s="16"/>
      <c r="T43" s="15"/>
      <c r="U43" s="15"/>
    </row>
    <row r="44" spans="1:21" ht="15">
      <c r="A44" s="44" t="s">
        <v>74</v>
      </c>
      <c r="B44" s="45" t="s">
        <v>149</v>
      </c>
      <c r="C44" s="44">
        <f t="shared" si="4"/>
        <v>0</v>
      </c>
      <c r="D44" s="44">
        <f t="shared" si="5"/>
        <v>9</v>
      </c>
      <c r="E44" s="44">
        <f t="shared" si="6"/>
        <v>0</v>
      </c>
      <c r="F44" s="46">
        <f t="shared" si="7"/>
        <v>1</v>
      </c>
      <c r="G44" s="15" t="s">
        <v>247</v>
      </c>
      <c r="H44" s="15" t="s">
        <v>247</v>
      </c>
      <c r="I44" s="15" t="s">
        <v>247</v>
      </c>
      <c r="J44" s="15" t="s">
        <v>247</v>
      </c>
      <c r="K44" s="15" t="s">
        <v>247</v>
      </c>
      <c r="L44" s="15" t="s">
        <v>247</v>
      </c>
      <c r="M44" s="15" t="s">
        <v>247</v>
      </c>
      <c r="N44" s="15" t="s">
        <v>247</v>
      </c>
      <c r="O44" s="15" t="s">
        <v>247</v>
      </c>
      <c r="P44" s="15"/>
      <c r="Q44" s="16"/>
      <c r="R44" s="16"/>
      <c r="S44" s="16"/>
      <c r="T44" s="15"/>
      <c r="U44" s="15"/>
    </row>
    <row r="45" spans="1:21" ht="15">
      <c r="A45" s="41"/>
      <c r="B45" s="85"/>
      <c r="C45" s="41"/>
      <c r="D45" s="41"/>
      <c r="E45" s="41"/>
      <c r="F45" s="54"/>
      <c r="G45" s="13"/>
      <c r="H45" s="13"/>
      <c r="I45" s="13"/>
      <c r="J45" s="13"/>
      <c r="K45" s="13"/>
      <c r="L45" s="13"/>
      <c r="M45" s="13"/>
      <c r="N45" s="13"/>
      <c r="O45" s="13"/>
      <c r="P45" s="13"/>
      <c r="Q45" s="18"/>
      <c r="R45" s="18"/>
      <c r="S45" s="18"/>
      <c r="T45" s="13"/>
      <c r="U45" s="13"/>
    </row>
    <row r="46" spans="1:10" ht="15.75">
      <c r="A46" s="47"/>
      <c r="B46" s="14" t="s">
        <v>61</v>
      </c>
      <c r="C46" s="41"/>
      <c r="D46" s="41"/>
      <c r="E46" s="41"/>
      <c r="F46" s="54"/>
      <c r="H46" s="11"/>
      <c r="I46" s="11"/>
      <c r="J46" s="11"/>
    </row>
    <row r="47" spans="1:21" ht="15">
      <c r="A47" s="44" t="s">
        <v>75</v>
      </c>
      <c r="B47" s="45" t="s">
        <v>150</v>
      </c>
      <c r="C47" s="53">
        <f>COUNTIF(G47:AY47,"=n")</f>
        <v>0</v>
      </c>
      <c r="D47" s="44">
        <f>COUNTIF(G47:AZ47,"=y")</f>
        <v>2</v>
      </c>
      <c r="E47" s="44">
        <f>COUNTIF(G47:BA47,"=q")</f>
        <v>0</v>
      </c>
      <c r="F47" s="46" t="s">
        <v>252</v>
      </c>
      <c r="G47" s="15" t="s">
        <v>251</v>
      </c>
      <c r="H47" s="15" t="s">
        <v>251</v>
      </c>
      <c r="I47" s="15" t="s">
        <v>247</v>
      </c>
      <c r="J47" s="15" t="s">
        <v>247</v>
      </c>
      <c r="K47" s="15" t="s">
        <v>251</v>
      </c>
      <c r="L47" s="15" t="s">
        <v>251</v>
      </c>
      <c r="M47" s="15" t="s">
        <v>251</v>
      </c>
      <c r="N47" s="15" t="s">
        <v>251</v>
      </c>
      <c r="O47" s="15" t="s">
        <v>251</v>
      </c>
      <c r="P47" s="15"/>
      <c r="Q47" s="16"/>
      <c r="R47" s="16"/>
      <c r="S47" s="16"/>
      <c r="T47" s="15"/>
      <c r="U47" s="15"/>
    </row>
    <row r="48" spans="1:21" ht="15">
      <c r="A48" s="44" t="s">
        <v>75</v>
      </c>
      <c r="B48" s="45" t="s">
        <v>151</v>
      </c>
      <c r="C48" s="53">
        <f>COUNTIF(G48:AY48,"=n")</f>
        <v>0</v>
      </c>
      <c r="D48" s="44">
        <f>COUNTIF(G48:AZ48,"=y")</f>
        <v>2</v>
      </c>
      <c r="E48" s="44">
        <f>COUNTIF(G48:BA48,"=q")</f>
        <v>0</v>
      </c>
      <c r="F48" s="46" t="s">
        <v>252</v>
      </c>
      <c r="G48" s="15" t="s">
        <v>251</v>
      </c>
      <c r="H48" s="15" t="s">
        <v>251</v>
      </c>
      <c r="I48" s="15" t="s">
        <v>247</v>
      </c>
      <c r="J48" s="15" t="s">
        <v>247</v>
      </c>
      <c r="K48" s="15" t="s">
        <v>251</v>
      </c>
      <c r="L48" s="15" t="s">
        <v>251</v>
      </c>
      <c r="M48" s="15" t="s">
        <v>251</v>
      </c>
      <c r="N48" s="15" t="s">
        <v>251</v>
      </c>
      <c r="O48" s="15" t="s">
        <v>251</v>
      </c>
      <c r="P48" s="15"/>
      <c r="Q48" s="16"/>
      <c r="R48" s="16"/>
      <c r="S48" s="16"/>
      <c r="T48" s="15"/>
      <c r="U48" s="15"/>
    </row>
    <row r="49" spans="1:21" ht="15">
      <c r="A49" s="44" t="s">
        <v>75</v>
      </c>
      <c r="B49" s="45" t="s">
        <v>152</v>
      </c>
      <c r="C49" s="44">
        <f>COUNTIF(G49:AY49,"=n")</f>
        <v>0</v>
      </c>
      <c r="D49" s="44">
        <f>COUNTIF(G49:AZ49,"=y")</f>
        <v>2</v>
      </c>
      <c r="E49" s="44">
        <f>COUNTIF(G49:BA49,"=q")</f>
        <v>0</v>
      </c>
      <c r="F49" s="46" t="s">
        <v>252</v>
      </c>
      <c r="G49" s="15" t="s">
        <v>251</v>
      </c>
      <c r="H49" s="15" t="s">
        <v>251</v>
      </c>
      <c r="I49" s="15" t="s">
        <v>247</v>
      </c>
      <c r="J49" s="15" t="s">
        <v>247</v>
      </c>
      <c r="K49" s="15" t="s">
        <v>251</v>
      </c>
      <c r="L49" s="15" t="s">
        <v>251</v>
      </c>
      <c r="M49" s="15" t="s">
        <v>251</v>
      </c>
      <c r="N49" s="15" t="s">
        <v>251</v>
      </c>
      <c r="O49" s="15" t="s">
        <v>251</v>
      </c>
      <c r="P49" s="15"/>
      <c r="Q49" s="16"/>
      <c r="R49" s="16"/>
      <c r="S49" s="16"/>
      <c r="T49" s="15"/>
      <c r="U49" s="15"/>
    </row>
    <row r="52" spans="1:21" s="7" customFormat="1" ht="15">
      <c r="A52" s="41"/>
      <c r="B52" s="85"/>
      <c r="C52" s="41"/>
      <c r="D52" s="41"/>
      <c r="E52" s="41"/>
      <c r="F52" s="54"/>
      <c r="G52" s="13"/>
      <c r="H52" s="13"/>
      <c r="I52" s="13"/>
      <c r="J52" s="13"/>
      <c r="K52" s="13"/>
      <c r="L52" s="13"/>
      <c r="M52" s="13"/>
      <c r="N52" s="13"/>
      <c r="O52" s="13"/>
      <c r="P52" s="13"/>
      <c r="Q52" s="18"/>
      <c r="R52" s="18"/>
      <c r="S52" s="18"/>
      <c r="T52" s="13"/>
      <c r="U52" s="13"/>
    </row>
    <row r="53" spans="7:21" ht="12.75">
      <c r="G53"/>
      <c r="J53"/>
      <c r="K53"/>
      <c r="L53"/>
      <c r="O53"/>
      <c r="P53"/>
      <c r="Q53" s="5"/>
      <c r="T53"/>
      <c r="U53"/>
    </row>
  </sheetData>
  <mergeCells count="3">
    <mergeCell ref="A1:F1"/>
    <mergeCell ref="C3:E3"/>
    <mergeCell ref="A2:F2"/>
  </mergeCells>
  <conditionalFormatting sqref="F9:F10 F45:F46 F24:F25 F17:F18 F3:F4 E52:F65536 C3 F37 F30 B2:B65536 C5:C65536 E4:E49 G1:IV65536 A1:A65536 D4:D65536">
    <cfRule type="cellIs" priority="1" dxfId="2" operator="equal" stopIfTrue="1">
      <formula>"N"</formula>
    </cfRule>
  </conditionalFormatting>
  <conditionalFormatting sqref="F5:F8 F11:F16 F47:F49 F31:F35 F26:F28 F38:F44 F19:F23">
    <cfRule type="cellIs" priority="2" dxfId="2" operator="lessThan" stopIfTrue="1">
      <formula>0.85</formula>
    </cfRule>
  </conditionalFormatting>
  <printOptions horizontalCentered="1" verticalCentered="1"/>
  <pageMargins left="0.75" right="0.75" top="1" bottom="1" header="0.5" footer="0.5"/>
  <pageSetup horizontalDpi="300" verticalDpi="300" orientation="portrait" scale="60" r:id="rId1"/>
</worksheet>
</file>

<file path=xl/worksheets/sheet5.xml><?xml version="1.0" encoding="utf-8"?>
<worksheet xmlns="http://schemas.openxmlformats.org/spreadsheetml/2006/main" xmlns:r="http://schemas.openxmlformats.org/officeDocument/2006/relationships">
  <dimension ref="A1:BU191"/>
  <sheetViews>
    <sheetView zoomScale="50" zoomScaleNormal="50" workbookViewId="0" topLeftCell="A1">
      <pane xSplit="5" ySplit="1" topLeftCell="F2" activePane="bottomRight" state="frozen"/>
      <selection pane="topLeft" activeCell="A1" sqref="A1"/>
      <selection pane="topRight" activeCell="F1" sqref="F1"/>
      <selection pane="bottomLeft" activeCell="A2" sqref="A2"/>
      <selection pane="bottomRight" activeCell="E3" sqref="E3"/>
    </sheetView>
  </sheetViews>
  <sheetFormatPr defaultColWidth="9.140625" defaultRowHeight="12.75"/>
  <cols>
    <col min="1" max="1" width="72.28125" style="25" customWidth="1"/>
    <col min="2" max="2" width="12.140625" style="25" customWidth="1"/>
    <col min="3" max="3" width="8.421875" style="25" bestFit="1" customWidth="1"/>
    <col min="4" max="4" width="16.28125" style="25" bestFit="1" customWidth="1"/>
    <col min="5" max="5" width="17.00390625" style="25" bestFit="1" customWidth="1"/>
    <col min="6" max="6" width="17.8515625" style="25" bestFit="1" customWidth="1"/>
    <col min="7" max="7" width="7.140625" style="146" bestFit="1" customWidth="1"/>
    <col min="8" max="8" width="7.28125" style="146" bestFit="1" customWidth="1"/>
    <col min="9" max="9" width="10.57421875" style="146" bestFit="1" customWidth="1"/>
    <col min="10" max="10" width="6.140625" style="146" bestFit="1" customWidth="1"/>
    <col min="11" max="11" width="15.28125" style="146" bestFit="1" customWidth="1"/>
    <col min="12" max="12" width="10.8515625" style="146" bestFit="1" customWidth="1"/>
    <col min="13" max="13" width="8.7109375" style="152" bestFit="1" customWidth="1"/>
    <col min="14" max="14" width="7.57421875" style="152" bestFit="1" customWidth="1"/>
    <col min="15" max="15" width="7.8515625" style="152" bestFit="1" customWidth="1"/>
    <col min="16" max="16" width="11.28125" style="152" bestFit="1" customWidth="1"/>
    <col min="17" max="17" width="6.28125" style="146" customWidth="1"/>
    <col min="18" max="22" width="5.8515625" style="146" customWidth="1"/>
    <col min="23" max="26" width="5.8515625" style="153" customWidth="1"/>
    <col min="27" max="31" width="9.140625" style="146" customWidth="1"/>
    <col min="32" max="33" width="9.140625" style="153" customWidth="1"/>
    <col min="34" max="73" width="9.140625" style="154" customWidth="1"/>
    <col min="74" max="16384" width="9.140625" style="27" customWidth="1"/>
  </cols>
  <sheetData>
    <row r="1" spans="1:16" ht="42" customHeight="1">
      <c r="A1" s="301" t="s">
        <v>211</v>
      </c>
      <c r="B1" s="301"/>
      <c r="C1" s="301"/>
      <c r="D1" s="301"/>
      <c r="E1" s="301"/>
      <c r="F1" s="184" t="s">
        <v>197</v>
      </c>
      <c r="G1" s="146" t="s">
        <v>232</v>
      </c>
      <c r="H1" s="146" t="s">
        <v>233</v>
      </c>
      <c r="I1" s="146" t="s">
        <v>234</v>
      </c>
      <c r="J1" s="146" t="s">
        <v>235</v>
      </c>
      <c r="K1" s="146" t="s">
        <v>236</v>
      </c>
      <c r="L1" s="146" t="s">
        <v>237</v>
      </c>
      <c r="M1" s="152" t="s">
        <v>238</v>
      </c>
      <c r="N1" s="152" t="s">
        <v>239</v>
      </c>
      <c r="O1" s="152" t="s">
        <v>240</v>
      </c>
      <c r="P1" s="152" t="s">
        <v>241</v>
      </c>
    </row>
    <row r="2" spans="1:42" ht="18">
      <c r="A2" s="185"/>
      <c r="B2" s="31"/>
      <c r="C2" s="31"/>
      <c r="D2" s="31"/>
      <c r="E2" s="31"/>
      <c r="F2" s="186"/>
      <c r="G2" s="155">
        <v>1</v>
      </c>
      <c r="H2" s="155">
        <v>2</v>
      </c>
      <c r="I2" s="155">
        <v>3</v>
      </c>
      <c r="J2" s="155">
        <v>4</v>
      </c>
      <c r="K2" s="155">
        <v>5</v>
      </c>
      <c r="L2" s="155">
        <v>6</v>
      </c>
      <c r="M2" s="156">
        <v>7</v>
      </c>
      <c r="N2" s="155">
        <v>8</v>
      </c>
      <c r="O2" s="156">
        <v>9</v>
      </c>
      <c r="P2" s="155">
        <v>10</v>
      </c>
      <c r="Q2" s="98"/>
      <c r="R2" s="98"/>
      <c r="S2" s="98"/>
      <c r="T2" s="98"/>
      <c r="U2" s="98"/>
      <c r="V2" s="98"/>
      <c r="W2" s="98"/>
      <c r="X2" s="98"/>
      <c r="Y2" s="98"/>
      <c r="Z2" s="98"/>
      <c r="AA2" s="98"/>
      <c r="AB2" s="157"/>
      <c r="AC2" s="157"/>
      <c r="AD2" s="98"/>
      <c r="AE2" s="98"/>
      <c r="AF2" s="98"/>
      <c r="AG2" s="98"/>
      <c r="AH2" s="152"/>
      <c r="AJ2" s="152"/>
      <c r="AL2" s="152"/>
      <c r="AN2" s="152"/>
      <c r="AP2" s="152"/>
    </row>
    <row r="3" spans="1:49" ht="37.5" customHeight="1">
      <c r="A3" s="31"/>
      <c r="B3" s="155" t="s">
        <v>198</v>
      </c>
      <c r="C3" s="155" t="s">
        <v>199</v>
      </c>
      <c r="D3" s="197" t="s">
        <v>200</v>
      </c>
      <c r="E3" s="197" t="s">
        <v>201</v>
      </c>
      <c r="F3" s="187" t="s">
        <v>91</v>
      </c>
      <c r="G3" s="137" t="s">
        <v>242</v>
      </c>
      <c r="H3" s="137" t="s">
        <v>243</v>
      </c>
      <c r="I3" s="137" t="s">
        <v>244</v>
      </c>
      <c r="J3" s="137" t="s">
        <v>245</v>
      </c>
      <c r="K3" s="137" t="s">
        <v>246</v>
      </c>
      <c r="L3" s="137" t="s">
        <v>246</v>
      </c>
      <c r="M3" s="137" t="s">
        <v>245</v>
      </c>
      <c r="N3" s="137" t="s">
        <v>244</v>
      </c>
      <c r="O3" s="137" t="s">
        <v>242</v>
      </c>
      <c r="P3" s="137" t="s">
        <v>243</v>
      </c>
      <c r="W3" s="146"/>
      <c r="X3" s="146"/>
      <c r="Y3" s="146"/>
      <c r="Z3" s="146"/>
      <c r="AA3" s="147"/>
      <c r="AF3" s="146"/>
      <c r="AG3" s="146"/>
      <c r="AH3" s="152"/>
      <c r="AI3" s="152"/>
      <c r="AJ3" s="152"/>
      <c r="AK3" s="152"/>
      <c r="AL3" s="152"/>
      <c r="AM3" s="152"/>
      <c r="AN3" s="152"/>
      <c r="AO3" s="152"/>
      <c r="AP3" s="152"/>
      <c r="AQ3" s="152"/>
      <c r="AR3" s="152"/>
      <c r="AS3" s="152"/>
      <c r="AT3" s="152"/>
      <c r="AU3" s="152"/>
      <c r="AV3" s="152"/>
      <c r="AW3" s="152"/>
    </row>
    <row r="4" spans="1:49" ht="18">
      <c r="A4" s="23" t="s">
        <v>182</v>
      </c>
      <c r="B4" s="188">
        <f aca="true" t="shared" si="0" ref="B4:B15">COUNTIF(G4:AB4,"y")</f>
        <v>6</v>
      </c>
      <c r="C4" s="137">
        <f aca="true" t="shared" si="1" ref="C4:C15">COUNTIF(G4:AB4,"n")</f>
        <v>4</v>
      </c>
      <c r="D4" s="137">
        <f aca="true" t="shared" si="2" ref="D4:D15">COUNTIF(G4:AB4,"q")</f>
        <v>0</v>
      </c>
      <c r="E4" s="143">
        <f aca="true" t="shared" si="3" ref="E4:E15">SUM(B4/(B4+C4+D4))</f>
        <v>0.6</v>
      </c>
      <c r="F4" s="31"/>
      <c r="G4" s="137" t="s">
        <v>247</v>
      </c>
      <c r="H4" s="137" t="s">
        <v>248</v>
      </c>
      <c r="I4" s="137" t="s">
        <v>247</v>
      </c>
      <c r="J4" s="137" t="s">
        <v>247</v>
      </c>
      <c r="K4" s="137" t="s">
        <v>248</v>
      </c>
      <c r="L4" s="137" t="s">
        <v>247</v>
      </c>
      <c r="M4" s="137" t="s">
        <v>247</v>
      </c>
      <c r="N4" s="137" t="s">
        <v>248</v>
      </c>
      <c r="O4" s="137" t="s">
        <v>247</v>
      </c>
      <c r="P4" s="137" t="s">
        <v>248</v>
      </c>
      <c r="W4" s="146"/>
      <c r="X4" s="146"/>
      <c r="Y4" s="146"/>
      <c r="Z4" s="146"/>
      <c r="AA4" s="147"/>
      <c r="AF4" s="146"/>
      <c r="AG4" s="146"/>
      <c r="AH4" s="152"/>
      <c r="AI4" s="152"/>
      <c r="AJ4" s="152"/>
      <c r="AK4" s="152"/>
      <c r="AL4" s="152"/>
      <c r="AM4" s="152"/>
      <c r="AN4" s="152"/>
      <c r="AO4" s="152"/>
      <c r="AP4" s="152"/>
      <c r="AQ4" s="152"/>
      <c r="AR4" s="152"/>
      <c r="AS4" s="152"/>
      <c r="AT4" s="152"/>
      <c r="AU4" s="152"/>
      <c r="AV4" s="152"/>
      <c r="AW4" s="152"/>
    </row>
    <row r="5" spans="1:49" ht="18">
      <c r="A5" s="23" t="s">
        <v>184</v>
      </c>
      <c r="B5" s="137">
        <f t="shared" si="0"/>
        <v>9</v>
      </c>
      <c r="C5" s="137">
        <f t="shared" si="1"/>
        <v>1</v>
      </c>
      <c r="D5" s="137">
        <f t="shared" si="2"/>
        <v>0</v>
      </c>
      <c r="E5" s="143">
        <f t="shared" si="3"/>
        <v>0.9</v>
      </c>
      <c r="F5" s="31"/>
      <c r="G5" s="137" t="s">
        <v>247</v>
      </c>
      <c r="H5" s="137" t="s">
        <v>247</v>
      </c>
      <c r="I5" s="137" t="s">
        <v>247</v>
      </c>
      <c r="J5" s="137" t="s">
        <v>247</v>
      </c>
      <c r="K5" s="137" t="s">
        <v>247</v>
      </c>
      <c r="L5" s="137" t="s">
        <v>247</v>
      </c>
      <c r="M5" s="137" t="s">
        <v>247</v>
      </c>
      <c r="N5" s="137" t="s">
        <v>247</v>
      </c>
      <c r="O5" s="137" t="s">
        <v>247</v>
      </c>
      <c r="P5" s="137" t="s">
        <v>248</v>
      </c>
      <c r="W5" s="146"/>
      <c r="X5" s="146"/>
      <c r="Y5" s="146"/>
      <c r="Z5" s="146"/>
      <c r="AA5" s="147"/>
      <c r="AF5" s="146"/>
      <c r="AG5" s="146"/>
      <c r="AH5" s="152"/>
      <c r="AI5" s="152"/>
      <c r="AJ5" s="152"/>
      <c r="AK5" s="152"/>
      <c r="AL5" s="152"/>
      <c r="AM5" s="152"/>
      <c r="AN5" s="152"/>
      <c r="AO5" s="152"/>
      <c r="AP5" s="152"/>
      <c r="AQ5" s="152"/>
      <c r="AR5" s="152"/>
      <c r="AS5" s="152"/>
      <c r="AT5" s="152"/>
      <c r="AU5" s="152"/>
      <c r="AV5" s="152"/>
      <c r="AW5" s="152"/>
    </row>
    <row r="6" spans="1:49" ht="18">
      <c r="A6" s="23" t="s">
        <v>183</v>
      </c>
      <c r="B6" s="137">
        <f t="shared" si="0"/>
        <v>4</v>
      </c>
      <c r="C6" s="137">
        <f t="shared" si="1"/>
        <v>6</v>
      </c>
      <c r="D6" s="137">
        <f t="shared" si="2"/>
        <v>0</v>
      </c>
      <c r="E6" s="143">
        <f t="shared" si="3"/>
        <v>0.4</v>
      </c>
      <c r="F6" s="31"/>
      <c r="G6" s="137" t="s">
        <v>247</v>
      </c>
      <c r="H6" s="137" t="s">
        <v>248</v>
      </c>
      <c r="I6" s="137" t="s">
        <v>247</v>
      </c>
      <c r="J6" s="137" t="s">
        <v>247</v>
      </c>
      <c r="K6" s="137" t="s">
        <v>248</v>
      </c>
      <c r="L6" s="137" t="s">
        <v>247</v>
      </c>
      <c r="M6" s="137" t="s">
        <v>248</v>
      </c>
      <c r="N6" s="137" t="s">
        <v>248</v>
      </c>
      <c r="O6" s="137" t="s">
        <v>248</v>
      </c>
      <c r="P6" s="137" t="s">
        <v>248</v>
      </c>
      <c r="W6" s="146"/>
      <c r="X6" s="146"/>
      <c r="Y6" s="146"/>
      <c r="Z6" s="146"/>
      <c r="AA6" s="147"/>
      <c r="AF6" s="146"/>
      <c r="AG6" s="146"/>
      <c r="AH6" s="152"/>
      <c r="AI6" s="152"/>
      <c r="AJ6" s="152"/>
      <c r="AK6" s="152"/>
      <c r="AL6" s="152"/>
      <c r="AM6" s="152"/>
      <c r="AN6" s="152"/>
      <c r="AO6" s="152"/>
      <c r="AP6" s="152"/>
      <c r="AQ6" s="152"/>
      <c r="AR6" s="152"/>
      <c r="AS6" s="152"/>
      <c r="AT6" s="152"/>
      <c r="AU6" s="152"/>
      <c r="AV6" s="152"/>
      <c r="AW6" s="152"/>
    </row>
    <row r="7" spans="1:49" ht="18">
      <c r="A7" s="23" t="s">
        <v>194</v>
      </c>
      <c r="B7" s="137">
        <f t="shared" si="0"/>
        <v>8</v>
      </c>
      <c r="C7" s="137">
        <f t="shared" si="1"/>
        <v>2</v>
      </c>
      <c r="D7" s="137">
        <f t="shared" si="2"/>
        <v>0</v>
      </c>
      <c r="E7" s="143">
        <f t="shared" si="3"/>
        <v>0.8</v>
      </c>
      <c r="F7" s="31"/>
      <c r="G7" s="137" t="s">
        <v>247</v>
      </c>
      <c r="H7" s="137" t="s">
        <v>248</v>
      </c>
      <c r="I7" s="137" t="s">
        <v>247</v>
      </c>
      <c r="J7" s="137" t="s">
        <v>247</v>
      </c>
      <c r="K7" s="137" t="s">
        <v>248</v>
      </c>
      <c r="L7" s="137" t="s">
        <v>247</v>
      </c>
      <c r="M7" s="137" t="s">
        <v>247</v>
      </c>
      <c r="N7" s="137" t="s">
        <v>247</v>
      </c>
      <c r="O7" s="137" t="s">
        <v>247</v>
      </c>
      <c r="P7" s="137" t="s">
        <v>247</v>
      </c>
      <c r="W7" s="146"/>
      <c r="X7" s="146"/>
      <c r="Y7" s="146"/>
      <c r="Z7" s="146"/>
      <c r="AA7" s="147"/>
      <c r="AD7" s="159"/>
      <c r="AE7" s="159"/>
      <c r="AF7" s="159"/>
      <c r="AG7" s="159"/>
      <c r="AH7" s="152"/>
      <c r="AI7" s="152"/>
      <c r="AJ7" s="152"/>
      <c r="AK7" s="152"/>
      <c r="AL7" s="152"/>
      <c r="AM7" s="152"/>
      <c r="AN7" s="152"/>
      <c r="AO7" s="152"/>
      <c r="AP7" s="152"/>
      <c r="AQ7" s="152"/>
      <c r="AR7" s="152"/>
      <c r="AS7" s="152"/>
      <c r="AT7" s="152"/>
      <c r="AU7" s="152"/>
      <c r="AV7" s="152"/>
      <c r="AW7" s="152"/>
    </row>
    <row r="8" spans="1:49" ht="18">
      <c r="A8" s="23" t="s">
        <v>187</v>
      </c>
      <c r="B8" s="137">
        <f t="shared" si="0"/>
        <v>8</v>
      </c>
      <c r="C8" s="137">
        <f t="shared" si="1"/>
        <v>2</v>
      </c>
      <c r="D8" s="137">
        <f t="shared" si="2"/>
        <v>0</v>
      </c>
      <c r="E8" s="143">
        <f t="shared" si="3"/>
        <v>0.8</v>
      </c>
      <c r="F8" s="31"/>
      <c r="G8" s="137" t="s">
        <v>247</v>
      </c>
      <c r="H8" s="137" t="s">
        <v>247</v>
      </c>
      <c r="I8" s="137" t="s">
        <v>247</v>
      </c>
      <c r="J8" s="137" t="s">
        <v>247</v>
      </c>
      <c r="K8" s="137" t="s">
        <v>247</v>
      </c>
      <c r="L8" s="137" t="s">
        <v>247</v>
      </c>
      <c r="M8" s="137" t="s">
        <v>247</v>
      </c>
      <c r="N8" s="137" t="s">
        <v>247</v>
      </c>
      <c r="O8" s="137" t="s">
        <v>248</v>
      </c>
      <c r="P8" s="137" t="s">
        <v>248</v>
      </c>
      <c r="W8" s="146"/>
      <c r="X8" s="146"/>
      <c r="Y8" s="146"/>
      <c r="Z8" s="146"/>
      <c r="AA8" s="147"/>
      <c r="AD8" s="159"/>
      <c r="AE8" s="159"/>
      <c r="AF8" s="159"/>
      <c r="AG8" s="159"/>
      <c r="AH8" s="152"/>
      <c r="AI8" s="152"/>
      <c r="AJ8" s="152"/>
      <c r="AK8" s="152"/>
      <c r="AL8" s="152"/>
      <c r="AM8" s="152"/>
      <c r="AN8" s="152"/>
      <c r="AO8" s="152"/>
      <c r="AP8" s="152"/>
      <c r="AQ8" s="152"/>
      <c r="AR8" s="152"/>
      <c r="AS8" s="152"/>
      <c r="AT8" s="152"/>
      <c r="AU8" s="152"/>
      <c r="AV8" s="152"/>
      <c r="AW8" s="152"/>
    </row>
    <row r="9" spans="1:49" ht="18">
      <c r="A9" s="23" t="s">
        <v>193</v>
      </c>
      <c r="B9" s="137">
        <f t="shared" si="0"/>
        <v>6</v>
      </c>
      <c r="C9" s="137">
        <f t="shared" si="1"/>
        <v>4</v>
      </c>
      <c r="D9" s="137">
        <f t="shared" si="2"/>
        <v>0</v>
      </c>
      <c r="E9" s="143">
        <f t="shared" si="3"/>
        <v>0.6</v>
      </c>
      <c r="F9" s="31"/>
      <c r="G9" s="137" t="s">
        <v>248</v>
      </c>
      <c r="H9" s="137" t="s">
        <v>247</v>
      </c>
      <c r="I9" s="137" t="s">
        <v>247</v>
      </c>
      <c r="J9" s="137" t="s">
        <v>248</v>
      </c>
      <c r="K9" s="137" t="s">
        <v>247</v>
      </c>
      <c r="L9" s="137" t="s">
        <v>247</v>
      </c>
      <c r="M9" s="137" t="s">
        <v>248</v>
      </c>
      <c r="N9" s="137" t="s">
        <v>248</v>
      </c>
      <c r="O9" s="137" t="s">
        <v>247</v>
      </c>
      <c r="P9" s="137" t="s">
        <v>247</v>
      </c>
      <c r="W9" s="146"/>
      <c r="X9" s="146"/>
      <c r="Y9" s="146"/>
      <c r="Z9" s="146"/>
      <c r="AA9" s="147"/>
      <c r="AD9" s="159"/>
      <c r="AE9" s="159"/>
      <c r="AF9" s="159"/>
      <c r="AG9" s="159"/>
      <c r="AH9" s="152"/>
      <c r="AI9" s="152"/>
      <c r="AJ9" s="152"/>
      <c r="AK9" s="152"/>
      <c r="AL9" s="152"/>
      <c r="AM9" s="152"/>
      <c r="AN9" s="152"/>
      <c r="AO9" s="152"/>
      <c r="AP9" s="152"/>
      <c r="AQ9" s="152"/>
      <c r="AR9" s="152"/>
      <c r="AS9" s="152"/>
      <c r="AT9" s="152"/>
      <c r="AU9" s="152"/>
      <c r="AV9" s="152"/>
      <c r="AW9" s="152"/>
    </row>
    <row r="10" spans="1:49" ht="18">
      <c r="A10" s="23" t="s">
        <v>191</v>
      </c>
      <c r="B10" s="137">
        <f t="shared" si="0"/>
        <v>8</v>
      </c>
      <c r="C10" s="137">
        <f t="shared" si="1"/>
        <v>2</v>
      </c>
      <c r="D10" s="137">
        <f t="shared" si="2"/>
        <v>0</v>
      </c>
      <c r="E10" s="143">
        <f t="shared" si="3"/>
        <v>0.8</v>
      </c>
      <c r="F10" s="31"/>
      <c r="G10" s="137" t="s">
        <v>247</v>
      </c>
      <c r="H10" s="137" t="s">
        <v>247</v>
      </c>
      <c r="I10" s="137" t="s">
        <v>247</v>
      </c>
      <c r="J10" s="137" t="s">
        <v>247</v>
      </c>
      <c r="K10" s="137" t="s">
        <v>247</v>
      </c>
      <c r="L10" s="137" t="s">
        <v>247</v>
      </c>
      <c r="M10" s="137" t="s">
        <v>248</v>
      </c>
      <c r="N10" s="137" t="s">
        <v>247</v>
      </c>
      <c r="O10" s="137" t="s">
        <v>247</v>
      </c>
      <c r="P10" s="137" t="s">
        <v>248</v>
      </c>
      <c r="W10" s="146"/>
      <c r="X10" s="146"/>
      <c r="Y10" s="146"/>
      <c r="Z10" s="146"/>
      <c r="AA10" s="147"/>
      <c r="AD10" s="159"/>
      <c r="AE10" s="159"/>
      <c r="AF10" s="159"/>
      <c r="AG10" s="159"/>
      <c r="AH10" s="152"/>
      <c r="AI10" s="152"/>
      <c r="AJ10" s="152"/>
      <c r="AK10" s="152"/>
      <c r="AL10" s="152"/>
      <c r="AM10" s="152"/>
      <c r="AN10" s="152"/>
      <c r="AO10" s="152"/>
      <c r="AP10" s="152"/>
      <c r="AQ10" s="152"/>
      <c r="AR10" s="152"/>
      <c r="AS10" s="152"/>
      <c r="AT10" s="152"/>
      <c r="AU10" s="152"/>
      <c r="AV10" s="152"/>
      <c r="AW10" s="152"/>
    </row>
    <row r="11" spans="1:49" ht="18">
      <c r="A11" s="23" t="s">
        <v>190</v>
      </c>
      <c r="B11" s="137">
        <f t="shared" si="0"/>
        <v>6</v>
      </c>
      <c r="C11" s="137">
        <f t="shared" si="1"/>
        <v>4</v>
      </c>
      <c r="D11" s="137">
        <f t="shared" si="2"/>
        <v>0</v>
      </c>
      <c r="E11" s="143">
        <f t="shared" si="3"/>
        <v>0.6</v>
      </c>
      <c r="F11" s="31"/>
      <c r="G11" s="137" t="s">
        <v>247</v>
      </c>
      <c r="H11" s="137" t="s">
        <v>247</v>
      </c>
      <c r="I11" s="137" t="s">
        <v>247</v>
      </c>
      <c r="J11" s="137" t="s">
        <v>247</v>
      </c>
      <c r="K11" s="137" t="s">
        <v>247</v>
      </c>
      <c r="L11" s="137" t="s">
        <v>247</v>
      </c>
      <c r="M11" s="137" t="s">
        <v>248</v>
      </c>
      <c r="N11" s="137" t="s">
        <v>248</v>
      </c>
      <c r="O11" s="137" t="s">
        <v>248</v>
      </c>
      <c r="P11" s="137" t="s">
        <v>248</v>
      </c>
      <c r="W11" s="146"/>
      <c r="X11" s="146"/>
      <c r="Y11" s="146"/>
      <c r="Z11" s="146"/>
      <c r="AA11" s="147"/>
      <c r="AD11" s="159"/>
      <c r="AE11" s="159"/>
      <c r="AF11" s="159"/>
      <c r="AG11" s="159"/>
      <c r="AH11" s="152"/>
      <c r="AI11" s="152"/>
      <c r="AJ11" s="152"/>
      <c r="AK11" s="152"/>
      <c r="AL11" s="152"/>
      <c r="AM11" s="152"/>
      <c r="AN11" s="152"/>
      <c r="AO11" s="152"/>
      <c r="AP11" s="152"/>
      <c r="AQ11" s="152"/>
      <c r="AR11" s="152"/>
      <c r="AS11" s="152"/>
      <c r="AT11" s="152"/>
      <c r="AU11" s="152"/>
      <c r="AV11" s="152"/>
      <c r="AW11" s="152"/>
    </row>
    <row r="12" spans="1:49" ht="18">
      <c r="A12" s="122" t="s">
        <v>189</v>
      </c>
      <c r="B12" s="137">
        <f t="shared" si="0"/>
        <v>10</v>
      </c>
      <c r="C12" s="137">
        <f t="shared" si="1"/>
        <v>0</v>
      </c>
      <c r="D12" s="137">
        <f t="shared" si="2"/>
        <v>0</v>
      </c>
      <c r="E12" s="143">
        <f t="shared" si="3"/>
        <v>1</v>
      </c>
      <c r="F12" s="31"/>
      <c r="G12" s="137" t="s">
        <v>247</v>
      </c>
      <c r="H12" s="137" t="s">
        <v>247</v>
      </c>
      <c r="I12" s="137" t="s">
        <v>247</v>
      </c>
      <c r="J12" s="137" t="s">
        <v>247</v>
      </c>
      <c r="K12" s="137" t="s">
        <v>247</v>
      </c>
      <c r="L12" s="137" t="s">
        <v>247</v>
      </c>
      <c r="M12" s="137" t="s">
        <v>247</v>
      </c>
      <c r="N12" s="137" t="s">
        <v>247</v>
      </c>
      <c r="O12" s="137" t="s">
        <v>247</v>
      </c>
      <c r="P12" s="137" t="s">
        <v>247</v>
      </c>
      <c r="W12" s="146"/>
      <c r="X12" s="146"/>
      <c r="Y12" s="146"/>
      <c r="Z12" s="146"/>
      <c r="AA12" s="147"/>
      <c r="AD12" s="159"/>
      <c r="AE12" s="159"/>
      <c r="AF12" s="159"/>
      <c r="AG12" s="159"/>
      <c r="AH12" s="152"/>
      <c r="AI12" s="152"/>
      <c r="AJ12" s="152"/>
      <c r="AK12" s="152"/>
      <c r="AL12" s="152"/>
      <c r="AM12" s="152"/>
      <c r="AN12" s="152"/>
      <c r="AO12" s="152"/>
      <c r="AP12" s="152"/>
      <c r="AQ12" s="152"/>
      <c r="AR12" s="152"/>
      <c r="AS12" s="152"/>
      <c r="AT12" s="152"/>
      <c r="AU12" s="152"/>
      <c r="AV12" s="152"/>
      <c r="AW12" s="152"/>
    </row>
    <row r="13" spans="1:49" ht="18">
      <c r="A13" s="122" t="s">
        <v>188</v>
      </c>
      <c r="B13" s="137">
        <f t="shared" si="0"/>
        <v>6</v>
      </c>
      <c r="C13" s="137">
        <f t="shared" si="1"/>
        <v>4</v>
      </c>
      <c r="D13" s="137">
        <f t="shared" si="2"/>
        <v>0</v>
      </c>
      <c r="E13" s="143">
        <f t="shared" si="3"/>
        <v>0.6</v>
      </c>
      <c r="F13" s="31"/>
      <c r="G13" s="137" t="s">
        <v>247</v>
      </c>
      <c r="H13" s="137" t="s">
        <v>248</v>
      </c>
      <c r="I13" s="137" t="s">
        <v>247</v>
      </c>
      <c r="J13" s="137" t="s">
        <v>247</v>
      </c>
      <c r="K13" s="137" t="s">
        <v>248</v>
      </c>
      <c r="L13" s="137" t="s">
        <v>247</v>
      </c>
      <c r="M13" s="137" t="s">
        <v>248</v>
      </c>
      <c r="N13" s="137" t="s">
        <v>248</v>
      </c>
      <c r="O13" s="137" t="s">
        <v>247</v>
      </c>
      <c r="P13" s="137" t="s">
        <v>247</v>
      </c>
      <c r="W13" s="146"/>
      <c r="X13" s="146"/>
      <c r="Y13" s="146"/>
      <c r="Z13" s="146"/>
      <c r="AA13" s="147"/>
      <c r="AD13" s="159"/>
      <c r="AE13" s="159"/>
      <c r="AF13" s="159"/>
      <c r="AG13" s="159"/>
      <c r="AH13" s="152"/>
      <c r="AI13" s="152"/>
      <c r="AJ13" s="152"/>
      <c r="AK13" s="152"/>
      <c r="AL13" s="152"/>
      <c r="AM13" s="152"/>
      <c r="AN13" s="152"/>
      <c r="AO13" s="152"/>
      <c r="AP13" s="152"/>
      <c r="AQ13" s="152"/>
      <c r="AR13" s="152"/>
      <c r="AS13" s="152"/>
      <c r="AT13" s="152"/>
      <c r="AU13" s="152"/>
      <c r="AV13" s="152"/>
      <c r="AW13" s="152"/>
    </row>
    <row r="14" spans="1:49" ht="18">
      <c r="A14" s="23" t="s">
        <v>195</v>
      </c>
      <c r="B14" s="137">
        <f t="shared" si="0"/>
        <v>6</v>
      </c>
      <c r="C14" s="137">
        <f t="shared" si="1"/>
        <v>4</v>
      </c>
      <c r="D14" s="137">
        <f t="shared" si="2"/>
        <v>0</v>
      </c>
      <c r="E14" s="143">
        <f t="shared" si="3"/>
        <v>0.6</v>
      </c>
      <c r="F14" s="31"/>
      <c r="G14" s="137" t="s">
        <v>248</v>
      </c>
      <c r="H14" s="137" t="s">
        <v>247</v>
      </c>
      <c r="I14" s="137" t="s">
        <v>247</v>
      </c>
      <c r="J14" s="137" t="s">
        <v>248</v>
      </c>
      <c r="K14" s="137" t="s">
        <v>247</v>
      </c>
      <c r="L14" s="137" t="s">
        <v>247</v>
      </c>
      <c r="M14" s="137" t="s">
        <v>247</v>
      </c>
      <c r="N14" s="137" t="s">
        <v>247</v>
      </c>
      <c r="O14" s="137" t="s">
        <v>248</v>
      </c>
      <c r="P14" s="137" t="s">
        <v>248</v>
      </c>
      <c r="W14" s="146"/>
      <c r="X14" s="146"/>
      <c r="Y14" s="146"/>
      <c r="Z14" s="146"/>
      <c r="AA14" s="147"/>
      <c r="AD14" s="159"/>
      <c r="AE14" s="159"/>
      <c r="AF14" s="159"/>
      <c r="AG14" s="159"/>
      <c r="AH14" s="152"/>
      <c r="AI14" s="152"/>
      <c r="AJ14" s="152"/>
      <c r="AK14" s="152"/>
      <c r="AL14" s="152"/>
      <c r="AM14" s="152"/>
      <c r="AN14" s="152"/>
      <c r="AO14" s="152"/>
      <c r="AP14" s="152"/>
      <c r="AQ14" s="152"/>
      <c r="AR14" s="152"/>
      <c r="AS14" s="152"/>
      <c r="AT14" s="152"/>
      <c r="AU14" s="152"/>
      <c r="AV14" s="152"/>
      <c r="AW14" s="152"/>
    </row>
    <row r="15" spans="1:49" ht="18">
      <c r="A15" s="23" t="s">
        <v>196</v>
      </c>
      <c r="B15" s="137">
        <f t="shared" si="0"/>
        <v>4</v>
      </c>
      <c r="C15" s="137">
        <f t="shared" si="1"/>
        <v>6</v>
      </c>
      <c r="D15" s="137">
        <f t="shared" si="2"/>
        <v>0</v>
      </c>
      <c r="E15" s="143">
        <f t="shared" si="3"/>
        <v>0.4</v>
      </c>
      <c r="F15" s="31"/>
      <c r="G15" s="137" t="s">
        <v>248</v>
      </c>
      <c r="H15" s="137" t="s">
        <v>248</v>
      </c>
      <c r="I15" s="137" t="s">
        <v>247</v>
      </c>
      <c r="J15" s="137" t="s">
        <v>248</v>
      </c>
      <c r="K15" s="137" t="s">
        <v>248</v>
      </c>
      <c r="L15" s="137" t="s">
        <v>247</v>
      </c>
      <c r="M15" s="137" t="s">
        <v>248</v>
      </c>
      <c r="N15" s="137" t="s">
        <v>248</v>
      </c>
      <c r="O15" s="137" t="s">
        <v>247</v>
      </c>
      <c r="P15" s="137" t="s">
        <v>247</v>
      </c>
      <c r="W15" s="146"/>
      <c r="X15" s="146"/>
      <c r="Y15" s="146"/>
      <c r="Z15" s="146"/>
      <c r="AA15" s="147"/>
      <c r="AD15" s="159"/>
      <c r="AE15" s="159"/>
      <c r="AF15" s="159"/>
      <c r="AG15" s="159"/>
      <c r="AH15" s="152"/>
      <c r="AI15" s="152"/>
      <c r="AJ15" s="152"/>
      <c r="AK15" s="152"/>
      <c r="AL15" s="152"/>
      <c r="AM15" s="152"/>
      <c r="AN15" s="152"/>
      <c r="AO15" s="152"/>
      <c r="AP15" s="152"/>
      <c r="AQ15" s="152"/>
      <c r="AR15" s="152"/>
      <c r="AS15" s="152"/>
      <c r="AT15" s="152"/>
      <c r="AU15" s="152"/>
      <c r="AV15" s="152"/>
      <c r="AW15" s="152"/>
    </row>
    <row r="17" spans="2:4" ht="18">
      <c r="B17" s="146" t="s">
        <v>212</v>
      </c>
      <c r="C17" s="146" t="s">
        <v>213</v>
      </c>
      <c r="D17" s="146" t="s">
        <v>214</v>
      </c>
    </row>
    <row r="18" spans="1:49" ht="18">
      <c r="A18" s="23" t="s">
        <v>215</v>
      </c>
      <c r="B18" s="137">
        <f>MIN(G18:P18)</f>
        <v>4</v>
      </c>
      <c r="C18" s="137">
        <f>MAX(G18:P18)</f>
        <v>66</v>
      </c>
      <c r="D18" s="189">
        <f>AVERAGE(G18:P18)</f>
        <v>12.8</v>
      </c>
      <c r="E18" s="190"/>
      <c r="F18" s="31"/>
      <c r="G18" s="137">
        <v>12</v>
      </c>
      <c r="H18" s="137">
        <v>5</v>
      </c>
      <c r="I18" s="137">
        <v>4</v>
      </c>
      <c r="J18" s="137">
        <v>12</v>
      </c>
      <c r="K18" s="137">
        <v>5</v>
      </c>
      <c r="L18" s="137">
        <v>4</v>
      </c>
      <c r="M18" s="137">
        <v>6</v>
      </c>
      <c r="N18" s="137">
        <v>66</v>
      </c>
      <c r="O18" s="137">
        <v>7</v>
      </c>
      <c r="P18" s="137">
        <v>7</v>
      </c>
      <c r="W18" s="146"/>
      <c r="X18" s="146"/>
      <c r="Y18" s="146"/>
      <c r="Z18" s="146"/>
      <c r="AA18" s="147"/>
      <c r="AF18" s="146"/>
      <c r="AG18" s="146"/>
      <c r="AH18" s="152"/>
      <c r="AI18" s="152"/>
      <c r="AJ18" s="152"/>
      <c r="AK18" s="152"/>
      <c r="AL18" s="152"/>
      <c r="AM18" s="152"/>
      <c r="AN18" s="152"/>
      <c r="AO18" s="152"/>
      <c r="AP18" s="152"/>
      <c r="AQ18" s="152"/>
      <c r="AR18" s="152"/>
      <c r="AS18" s="152"/>
      <c r="AT18" s="152"/>
      <c r="AU18" s="152"/>
      <c r="AV18" s="152"/>
      <c r="AW18" s="152"/>
    </row>
    <row r="19" spans="1:42" ht="18">
      <c r="A19" s="23" t="s">
        <v>216</v>
      </c>
      <c r="B19" s="137">
        <f>MIN(G19:P19)</f>
        <v>4</v>
      </c>
      <c r="C19" s="137">
        <f>MAX(G19:P19)</f>
        <v>77</v>
      </c>
      <c r="D19" s="189">
        <f>AVERAGE(G19:P19)</f>
        <v>22.9</v>
      </c>
      <c r="E19" s="190"/>
      <c r="F19" s="31"/>
      <c r="G19" s="137">
        <v>5</v>
      </c>
      <c r="H19" s="137">
        <v>5</v>
      </c>
      <c r="I19" s="137">
        <v>14</v>
      </c>
      <c r="J19" s="137">
        <v>5</v>
      </c>
      <c r="K19" s="137">
        <v>5</v>
      </c>
      <c r="L19" s="137">
        <v>14</v>
      </c>
      <c r="M19" s="137">
        <v>77</v>
      </c>
      <c r="N19" s="137">
        <v>4</v>
      </c>
      <c r="O19" s="137">
        <v>55</v>
      </c>
      <c r="P19" s="137">
        <v>45</v>
      </c>
      <c r="W19" s="146"/>
      <c r="X19" s="146"/>
      <c r="Y19" s="146"/>
      <c r="Z19" s="146"/>
      <c r="AA19" s="147"/>
      <c r="AF19" s="146"/>
      <c r="AH19" s="152"/>
      <c r="AJ19" s="152"/>
      <c r="AL19" s="152"/>
      <c r="AN19" s="152"/>
      <c r="AP19" s="152"/>
    </row>
    <row r="20" spans="1:42" ht="18">
      <c r="A20" s="23" t="s">
        <v>192</v>
      </c>
      <c r="B20" s="137">
        <f>MIN(G20:P20)</f>
        <v>10</v>
      </c>
      <c r="C20" s="137">
        <f>MAX(G20:P20)</f>
        <v>83</v>
      </c>
      <c r="D20" s="189">
        <f>AVERAGE(G20:P20)</f>
        <v>35.7</v>
      </c>
      <c r="E20" s="190"/>
      <c r="F20" s="31"/>
      <c r="G20" s="137">
        <f aca="true" t="shared" si="4" ref="G20:P20">G18+G19</f>
        <v>17</v>
      </c>
      <c r="H20" s="137">
        <f t="shared" si="4"/>
        <v>10</v>
      </c>
      <c r="I20" s="137">
        <f t="shared" si="4"/>
        <v>18</v>
      </c>
      <c r="J20" s="137">
        <f t="shared" si="4"/>
        <v>17</v>
      </c>
      <c r="K20" s="137">
        <f t="shared" si="4"/>
        <v>10</v>
      </c>
      <c r="L20" s="137">
        <f t="shared" si="4"/>
        <v>18</v>
      </c>
      <c r="M20" s="137">
        <f t="shared" si="4"/>
        <v>83</v>
      </c>
      <c r="N20" s="137">
        <f t="shared" si="4"/>
        <v>70</v>
      </c>
      <c r="O20" s="137">
        <f t="shared" si="4"/>
        <v>62</v>
      </c>
      <c r="P20" s="137">
        <f t="shared" si="4"/>
        <v>52</v>
      </c>
      <c r="W20" s="146"/>
      <c r="X20" s="146"/>
      <c r="Y20" s="146"/>
      <c r="Z20" s="146"/>
      <c r="AA20" s="147"/>
      <c r="AF20" s="146"/>
      <c r="AH20" s="152"/>
      <c r="AJ20" s="152"/>
      <c r="AL20" s="152"/>
      <c r="AN20" s="152"/>
      <c r="AP20" s="152"/>
    </row>
    <row r="21" spans="1:42" ht="18">
      <c r="A21" s="23" t="s">
        <v>186</v>
      </c>
      <c r="B21" s="137">
        <f>MIN(G21:P21)</f>
        <v>18</v>
      </c>
      <c r="C21" s="137">
        <f>MAX(G21:P21)</f>
        <v>30</v>
      </c>
      <c r="D21" s="189">
        <f>AVERAGE(G21:P21)</f>
        <v>22.4</v>
      </c>
      <c r="E21" s="191"/>
      <c r="F21" s="31"/>
      <c r="G21" s="137">
        <v>18</v>
      </c>
      <c r="H21" s="137">
        <v>22</v>
      </c>
      <c r="I21" s="137">
        <v>30</v>
      </c>
      <c r="J21" s="137">
        <v>18</v>
      </c>
      <c r="K21" s="137">
        <v>22</v>
      </c>
      <c r="L21" s="137">
        <v>30</v>
      </c>
      <c r="M21" s="137">
        <v>18</v>
      </c>
      <c r="N21" s="137">
        <v>24</v>
      </c>
      <c r="O21" s="137">
        <v>22</v>
      </c>
      <c r="P21" s="137">
        <v>20</v>
      </c>
      <c r="W21" s="146"/>
      <c r="X21" s="146"/>
      <c r="Y21" s="146"/>
      <c r="Z21" s="146"/>
      <c r="AA21" s="147"/>
      <c r="AF21" s="146"/>
      <c r="AH21" s="152"/>
      <c r="AJ21" s="152"/>
      <c r="AL21" s="152"/>
      <c r="AN21" s="152"/>
      <c r="AP21" s="152"/>
    </row>
    <row r="22" spans="1:42" ht="18">
      <c r="A22" s="31"/>
      <c r="B22" s="146"/>
      <c r="C22" s="146"/>
      <c r="D22" s="160"/>
      <c r="E22" s="146"/>
      <c r="F22" s="31"/>
      <c r="M22" s="146"/>
      <c r="N22" s="146"/>
      <c r="O22" s="146"/>
      <c r="P22" s="146"/>
      <c r="W22" s="146"/>
      <c r="X22" s="146"/>
      <c r="Y22" s="146"/>
      <c r="Z22" s="146"/>
      <c r="AA22" s="147"/>
      <c r="AF22" s="146"/>
      <c r="AH22" s="152"/>
      <c r="AJ22" s="152"/>
      <c r="AL22" s="152"/>
      <c r="AN22" s="152"/>
      <c r="AP22" s="152"/>
    </row>
    <row r="23" spans="1:42" ht="18">
      <c r="A23" s="31"/>
      <c r="B23" s="146"/>
      <c r="C23" s="297" t="s">
        <v>217</v>
      </c>
      <c r="D23" s="298"/>
      <c r="E23" s="298"/>
      <c r="F23" s="31"/>
      <c r="M23" s="146"/>
      <c r="N23" s="146"/>
      <c r="O23" s="146"/>
      <c r="P23" s="146"/>
      <c r="W23" s="146"/>
      <c r="X23" s="146"/>
      <c r="Y23" s="146"/>
      <c r="Z23" s="146"/>
      <c r="AA23" s="147"/>
      <c r="AF23" s="146"/>
      <c r="AH23" s="152"/>
      <c r="AJ23" s="152"/>
      <c r="AL23" s="152"/>
      <c r="AN23" s="152"/>
      <c r="AP23" s="152"/>
    </row>
    <row r="24" spans="1:5" ht="18">
      <c r="A24" s="180" t="s">
        <v>218</v>
      </c>
      <c r="B24" s="169" t="s">
        <v>219</v>
      </c>
      <c r="C24" s="169" t="s">
        <v>220</v>
      </c>
      <c r="D24" s="169" t="s">
        <v>221</v>
      </c>
      <c r="E24" s="169" t="s">
        <v>222</v>
      </c>
    </row>
    <row r="25" spans="1:16" ht="18">
      <c r="A25" s="23" t="s">
        <v>223</v>
      </c>
      <c r="B25" s="137">
        <f aca="true" t="shared" si="5" ref="B25:B32">COUNT(G25:P25)</f>
        <v>1</v>
      </c>
      <c r="C25" s="137">
        <f aca="true" t="shared" si="6" ref="C25:C32">MIN(G25:P25)</f>
        <v>12</v>
      </c>
      <c r="D25" s="137">
        <f aca="true" t="shared" si="7" ref="D25:D32">MAX(G25:P25)</f>
        <v>12</v>
      </c>
      <c r="E25" s="189">
        <f aca="true" t="shared" si="8" ref="E25:E32">AVERAGE(G25:P25)</f>
        <v>12</v>
      </c>
      <c r="G25" s="137"/>
      <c r="H25" s="137"/>
      <c r="I25" s="137">
        <v>12</v>
      </c>
      <c r="J25" s="137"/>
      <c r="K25" s="137"/>
      <c r="L25" s="137"/>
      <c r="M25" s="137"/>
      <c r="N25" s="137"/>
      <c r="O25" s="137"/>
      <c r="P25" s="137"/>
    </row>
    <row r="26" spans="1:49" ht="18">
      <c r="A26" s="122" t="s">
        <v>224</v>
      </c>
      <c r="B26" s="137">
        <f t="shared" si="5"/>
        <v>2</v>
      </c>
      <c r="C26" s="137">
        <f t="shared" si="6"/>
        <v>6</v>
      </c>
      <c r="D26" s="137">
        <f t="shared" si="7"/>
        <v>7</v>
      </c>
      <c r="E26" s="189">
        <f t="shared" si="8"/>
        <v>6.5</v>
      </c>
      <c r="F26" s="181"/>
      <c r="G26" s="137"/>
      <c r="H26" s="137"/>
      <c r="I26" s="137"/>
      <c r="J26" s="137">
        <v>6</v>
      </c>
      <c r="K26" s="137">
        <v>7</v>
      </c>
      <c r="L26" s="137"/>
      <c r="M26" s="137"/>
      <c r="N26" s="137"/>
      <c r="O26" s="137"/>
      <c r="P26" s="137"/>
      <c r="W26" s="146"/>
      <c r="X26" s="146"/>
      <c r="Y26" s="146"/>
      <c r="Z26" s="146"/>
      <c r="AA26" s="160"/>
      <c r="AD26" s="159"/>
      <c r="AE26" s="159"/>
      <c r="AF26" s="159"/>
      <c r="AG26" s="159"/>
      <c r="AH26" s="152"/>
      <c r="AI26" s="152"/>
      <c r="AJ26" s="152"/>
      <c r="AK26" s="152"/>
      <c r="AL26" s="152"/>
      <c r="AM26" s="152"/>
      <c r="AN26" s="152"/>
      <c r="AO26" s="152"/>
      <c r="AP26" s="152"/>
      <c r="AQ26" s="152"/>
      <c r="AR26" s="152"/>
      <c r="AS26" s="152"/>
      <c r="AT26" s="152"/>
      <c r="AU26" s="152"/>
      <c r="AV26" s="152"/>
      <c r="AW26" s="152"/>
    </row>
    <row r="27" spans="1:49" ht="18">
      <c r="A27" s="23" t="s">
        <v>225</v>
      </c>
      <c r="B27" s="137">
        <f t="shared" si="5"/>
        <v>1</v>
      </c>
      <c r="C27" s="137">
        <f t="shared" si="6"/>
        <v>9</v>
      </c>
      <c r="D27" s="137">
        <f t="shared" si="7"/>
        <v>9</v>
      </c>
      <c r="E27" s="189">
        <f t="shared" si="8"/>
        <v>9</v>
      </c>
      <c r="F27" s="192"/>
      <c r="G27" s="137"/>
      <c r="H27" s="137"/>
      <c r="I27" s="137"/>
      <c r="J27" s="137"/>
      <c r="K27" s="137"/>
      <c r="L27" s="137">
        <v>9</v>
      </c>
      <c r="M27" s="137"/>
      <c r="N27" s="137"/>
      <c r="O27" s="137"/>
      <c r="P27" s="137"/>
      <c r="W27" s="146"/>
      <c r="X27" s="146"/>
      <c r="Y27" s="146"/>
      <c r="Z27" s="146"/>
      <c r="AA27" s="160"/>
      <c r="AD27" s="159"/>
      <c r="AE27" s="159"/>
      <c r="AF27" s="159"/>
      <c r="AG27" s="159"/>
      <c r="AH27" s="152"/>
      <c r="AI27" s="152"/>
      <c r="AJ27" s="152"/>
      <c r="AK27" s="152"/>
      <c r="AL27" s="152"/>
      <c r="AM27" s="152"/>
      <c r="AN27" s="152"/>
      <c r="AO27" s="152"/>
      <c r="AP27" s="152"/>
      <c r="AQ27" s="152"/>
      <c r="AR27" s="152"/>
      <c r="AS27" s="152"/>
      <c r="AT27" s="152"/>
      <c r="AU27" s="152"/>
      <c r="AV27" s="152"/>
      <c r="AW27" s="152"/>
    </row>
    <row r="28" spans="1:42" ht="18">
      <c r="A28" s="23" t="s">
        <v>226</v>
      </c>
      <c r="B28" s="137">
        <f t="shared" si="5"/>
        <v>3</v>
      </c>
      <c r="C28" s="137">
        <f t="shared" si="6"/>
        <v>6</v>
      </c>
      <c r="D28" s="137">
        <f t="shared" si="7"/>
        <v>24</v>
      </c>
      <c r="E28" s="189">
        <f t="shared" si="8"/>
        <v>15</v>
      </c>
      <c r="F28" s="193"/>
      <c r="G28" s="137">
        <v>24</v>
      </c>
      <c r="H28" s="137">
        <v>15</v>
      </c>
      <c r="J28" s="137"/>
      <c r="K28" s="137"/>
      <c r="L28" s="137"/>
      <c r="M28" s="137">
        <v>6</v>
      </c>
      <c r="N28" s="137"/>
      <c r="O28" s="137"/>
      <c r="P28" s="137"/>
      <c r="R28" s="161"/>
      <c r="S28" s="161"/>
      <c r="T28" s="161"/>
      <c r="U28" s="161"/>
      <c r="V28" s="161"/>
      <c r="W28" s="161"/>
      <c r="X28" s="161"/>
      <c r="Y28" s="161"/>
      <c r="Z28" s="162"/>
      <c r="AA28" s="162"/>
      <c r="AB28" s="162"/>
      <c r="AC28" s="161"/>
      <c r="AD28" s="160"/>
      <c r="AF28" s="162"/>
      <c r="AG28" s="162"/>
      <c r="AH28" s="152"/>
      <c r="AJ28" s="152"/>
      <c r="AL28" s="152"/>
      <c r="AN28" s="152"/>
      <c r="AP28" s="152"/>
    </row>
    <row r="29" spans="1:42" ht="18">
      <c r="A29" s="87" t="s">
        <v>227</v>
      </c>
      <c r="B29" s="137">
        <f t="shared" si="5"/>
        <v>1</v>
      </c>
      <c r="C29" s="137">
        <f t="shared" si="6"/>
        <v>13</v>
      </c>
      <c r="D29" s="137">
        <f t="shared" si="7"/>
        <v>13</v>
      </c>
      <c r="E29" s="189">
        <f t="shared" si="8"/>
        <v>13</v>
      </c>
      <c r="F29" s="31"/>
      <c r="G29" s="137"/>
      <c r="H29" s="137"/>
      <c r="I29" s="137"/>
      <c r="J29" s="137"/>
      <c r="K29" s="137"/>
      <c r="L29" s="137"/>
      <c r="M29" s="137"/>
      <c r="N29" s="137">
        <v>13</v>
      </c>
      <c r="O29" s="137"/>
      <c r="P29" s="137"/>
      <c r="W29" s="146"/>
      <c r="X29" s="146"/>
      <c r="Y29" s="146"/>
      <c r="Z29" s="146"/>
      <c r="AA29" s="147"/>
      <c r="AF29" s="146"/>
      <c r="AH29" s="152"/>
      <c r="AJ29" s="152"/>
      <c r="AL29" s="152"/>
      <c r="AN29" s="152"/>
      <c r="AP29" s="152"/>
    </row>
    <row r="30" spans="1:16" ht="18">
      <c r="A30" s="194" t="s">
        <v>228</v>
      </c>
      <c r="B30" s="137">
        <f t="shared" si="5"/>
        <v>1</v>
      </c>
      <c r="C30" s="137">
        <f t="shared" si="6"/>
        <v>23</v>
      </c>
      <c r="D30" s="137">
        <f t="shared" si="7"/>
        <v>23</v>
      </c>
      <c r="E30" s="189">
        <f t="shared" si="8"/>
        <v>23</v>
      </c>
      <c r="F30" s="171"/>
      <c r="G30" s="137"/>
      <c r="H30" s="137"/>
      <c r="I30" s="137"/>
      <c r="J30" s="137"/>
      <c r="K30" s="137"/>
      <c r="L30" s="137"/>
      <c r="M30" s="137"/>
      <c r="N30" s="137"/>
      <c r="O30" s="137">
        <v>23</v>
      </c>
      <c r="P30" s="137"/>
    </row>
    <row r="31" spans="1:49" ht="18">
      <c r="A31" s="23" t="s">
        <v>229</v>
      </c>
      <c r="B31" s="137">
        <f t="shared" si="5"/>
        <v>1</v>
      </c>
      <c r="C31" s="137">
        <f t="shared" si="6"/>
        <v>33</v>
      </c>
      <c r="D31" s="137">
        <f t="shared" si="7"/>
        <v>33</v>
      </c>
      <c r="E31" s="189">
        <f t="shared" si="8"/>
        <v>33</v>
      </c>
      <c r="F31" s="31"/>
      <c r="G31" s="137"/>
      <c r="H31" s="137"/>
      <c r="I31" s="137"/>
      <c r="J31" s="137"/>
      <c r="K31" s="137"/>
      <c r="L31" s="137"/>
      <c r="M31" s="137"/>
      <c r="N31" s="137"/>
      <c r="O31" s="137"/>
      <c r="P31" s="137">
        <v>33</v>
      </c>
      <c r="W31" s="146"/>
      <c r="X31" s="146"/>
      <c r="Y31" s="146"/>
      <c r="Z31" s="146"/>
      <c r="AA31" s="147"/>
      <c r="AF31" s="146"/>
      <c r="AG31" s="146"/>
      <c r="AH31" s="152"/>
      <c r="AI31" s="152"/>
      <c r="AJ31" s="152"/>
      <c r="AK31" s="152"/>
      <c r="AL31" s="152"/>
      <c r="AM31" s="152"/>
      <c r="AN31" s="152"/>
      <c r="AO31" s="152"/>
      <c r="AP31" s="152"/>
      <c r="AQ31" s="152"/>
      <c r="AR31" s="152"/>
      <c r="AS31" s="152"/>
      <c r="AT31" s="152"/>
      <c r="AU31" s="152"/>
      <c r="AV31" s="152"/>
      <c r="AW31" s="152"/>
    </row>
    <row r="32" spans="1:49" ht="18">
      <c r="A32" s="23" t="s">
        <v>230</v>
      </c>
      <c r="B32" s="137">
        <f t="shared" si="5"/>
        <v>0</v>
      </c>
      <c r="C32" s="137">
        <f t="shared" si="6"/>
        <v>0</v>
      </c>
      <c r="D32" s="137">
        <f t="shared" si="7"/>
        <v>0</v>
      </c>
      <c r="E32" s="189" t="e">
        <f t="shared" si="8"/>
        <v>#DIV/0!</v>
      </c>
      <c r="F32" s="31"/>
      <c r="G32" s="137"/>
      <c r="H32" s="137"/>
      <c r="I32" s="137"/>
      <c r="J32" s="137"/>
      <c r="K32" s="137"/>
      <c r="L32" s="137"/>
      <c r="M32" s="137"/>
      <c r="N32" s="137"/>
      <c r="O32" s="137"/>
      <c r="P32" s="137"/>
      <c r="W32" s="146"/>
      <c r="X32" s="146"/>
      <c r="Y32" s="146"/>
      <c r="Z32" s="146"/>
      <c r="AA32" s="147"/>
      <c r="AF32" s="146"/>
      <c r="AG32" s="146"/>
      <c r="AH32" s="152"/>
      <c r="AI32" s="152"/>
      <c r="AJ32" s="152"/>
      <c r="AK32" s="152"/>
      <c r="AL32" s="152"/>
      <c r="AM32" s="152"/>
      <c r="AN32" s="152"/>
      <c r="AO32" s="152"/>
      <c r="AP32" s="152"/>
      <c r="AQ32" s="152"/>
      <c r="AR32" s="152"/>
      <c r="AS32" s="152"/>
      <c r="AT32" s="152"/>
      <c r="AU32" s="152"/>
      <c r="AV32" s="152"/>
      <c r="AW32" s="152"/>
    </row>
    <row r="33" spans="1:5" ht="18">
      <c r="A33" s="195" t="s">
        <v>231</v>
      </c>
      <c r="B33" s="196">
        <f>SUM(B25:B32)</f>
        <v>10</v>
      </c>
      <c r="C33" s="196">
        <f>AVERAGE(C25:C32)</f>
        <v>12.75</v>
      </c>
      <c r="D33" s="196">
        <f>AVERAGE(D25:D32)</f>
        <v>15.125</v>
      </c>
      <c r="E33" s="196" t="e">
        <f>AVERAGE(E25:E32)</f>
        <v>#DIV/0!</v>
      </c>
    </row>
    <row r="35" spans="1:16" ht="18">
      <c r="A35" s="299" t="s">
        <v>185</v>
      </c>
      <c r="B35" s="300"/>
      <c r="C35" s="300"/>
      <c r="D35" s="300"/>
      <c r="E35" s="300"/>
      <c r="M35" s="146"/>
      <c r="N35" s="146"/>
      <c r="O35" s="146"/>
      <c r="P35" s="146"/>
    </row>
    <row r="36" spans="1:16" ht="18">
      <c r="A36" s="23" t="s">
        <v>223</v>
      </c>
      <c r="B36" s="297">
        <f aca="true" t="shared" si="9" ref="B36:B43">COUNTIF(G36:P36,"=x")</f>
        <v>3</v>
      </c>
      <c r="C36" s="297"/>
      <c r="D36" s="297"/>
      <c r="E36" s="297"/>
      <c r="G36" s="137" t="s">
        <v>249</v>
      </c>
      <c r="H36" s="137" t="s">
        <v>249</v>
      </c>
      <c r="I36" s="137" t="s">
        <v>249</v>
      </c>
      <c r="J36" s="137"/>
      <c r="K36" s="137"/>
      <c r="L36" s="137"/>
      <c r="M36" s="137"/>
      <c r="N36" s="137"/>
      <c r="O36" s="137"/>
      <c r="P36" s="137"/>
    </row>
    <row r="37" spans="1:49" ht="18">
      <c r="A37" s="122" t="s">
        <v>224</v>
      </c>
      <c r="B37" s="297">
        <f t="shared" si="9"/>
        <v>2</v>
      </c>
      <c r="C37" s="297"/>
      <c r="D37" s="297"/>
      <c r="E37" s="297"/>
      <c r="F37" s="181"/>
      <c r="G37" s="137"/>
      <c r="H37" s="137"/>
      <c r="I37" s="137"/>
      <c r="J37" s="137" t="s">
        <v>249</v>
      </c>
      <c r="K37" s="137" t="s">
        <v>249</v>
      </c>
      <c r="L37" s="137"/>
      <c r="M37" s="137"/>
      <c r="N37" s="137"/>
      <c r="O37" s="137"/>
      <c r="P37" s="137"/>
      <c r="W37" s="146"/>
      <c r="X37" s="146"/>
      <c r="Y37" s="146"/>
      <c r="Z37" s="146"/>
      <c r="AA37" s="160"/>
      <c r="AD37" s="159"/>
      <c r="AE37" s="159"/>
      <c r="AF37" s="159"/>
      <c r="AG37" s="159"/>
      <c r="AH37" s="152"/>
      <c r="AI37" s="152"/>
      <c r="AJ37" s="152"/>
      <c r="AK37" s="152"/>
      <c r="AL37" s="152"/>
      <c r="AM37" s="152"/>
      <c r="AN37" s="152"/>
      <c r="AO37" s="152"/>
      <c r="AP37" s="152"/>
      <c r="AQ37" s="152"/>
      <c r="AR37" s="152"/>
      <c r="AS37" s="152"/>
      <c r="AT37" s="152"/>
      <c r="AU37" s="152"/>
      <c r="AV37" s="152"/>
      <c r="AW37" s="152"/>
    </row>
    <row r="38" spans="1:49" ht="18">
      <c r="A38" s="23" t="s">
        <v>225</v>
      </c>
      <c r="B38" s="297">
        <f t="shared" si="9"/>
        <v>1</v>
      </c>
      <c r="C38" s="297"/>
      <c r="D38" s="297"/>
      <c r="E38" s="297"/>
      <c r="F38" s="192"/>
      <c r="G38" s="137"/>
      <c r="H38" s="137"/>
      <c r="I38" s="137"/>
      <c r="J38" s="137"/>
      <c r="K38" s="137"/>
      <c r="L38" s="137" t="s">
        <v>249</v>
      </c>
      <c r="M38" s="137"/>
      <c r="N38" s="137"/>
      <c r="O38" s="137"/>
      <c r="P38" s="137"/>
      <c r="W38" s="146"/>
      <c r="X38" s="146"/>
      <c r="Y38" s="146"/>
      <c r="Z38" s="146"/>
      <c r="AA38" s="160"/>
      <c r="AD38" s="159"/>
      <c r="AE38" s="159"/>
      <c r="AF38" s="159"/>
      <c r="AG38" s="159"/>
      <c r="AH38" s="152"/>
      <c r="AI38" s="152"/>
      <c r="AJ38" s="152"/>
      <c r="AK38" s="152"/>
      <c r="AL38" s="152"/>
      <c r="AM38" s="152"/>
      <c r="AN38" s="152"/>
      <c r="AO38" s="152"/>
      <c r="AP38" s="152"/>
      <c r="AQ38" s="152"/>
      <c r="AR38" s="152"/>
      <c r="AS38" s="152"/>
      <c r="AT38" s="152"/>
      <c r="AU38" s="152"/>
      <c r="AV38" s="152"/>
      <c r="AW38" s="152"/>
    </row>
    <row r="39" spans="1:42" ht="18">
      <c r="A39" s="23" t="s">
        <v>226</v>
      </c>
      <c r="B39" s="297">
        <f t="shared" si="9"/>
        <v>1</v>
      </c>
      <c r="C39" s="297"/>
      <c r="D39" s="297"/>
      <c r="E39" s="297"/>
      <c r="F39" s="193"/>
      <c r="G39" s="137"/>
      <c r="H39" s="137"/>
      <c r="I39" s="137"/>
      <c r="J39" s="137"/>
      <c r="K39" s="137"/>
      <c r="L39" s="137"/>
      <c r="M39" s="137" t="s">
        <v>249</v>
      </c>
      <c r="N39" s="137"/>
      <c r="O39" s="137"/>
      <c r="P39" s="137"/>
      <c r="R39" s="161"/>
      <c r="S39" s="161"/>
      <c r="T39" s="161"/>
      <c r="U39" s="161"/>
      <c r="V39" s="161"/>
      <c r="W39" s="161"/>
      <c r="X39" s="161"/>
      <c r="Y39" s="161"/>
      <c r="Z39" s="162"/>
      <c r="AA39" s="162"/>
      <c r="AB39" s="162"/>
      <c r="AC39" s="161"/>
      <c r="AD39" s="160"/>
      <c r="AF39" s="162"/>
      <c r="AG39" s="162"/>
      <c r="AH39" s="152"/>
      <c r="AJ39" s="152"/>
      <c r="AL39" s="152"/>
      <c r="AN39" s="152"/>
      <c r="AP39" s="152"/>
    </row>
    <row r="40" spans="1:42" ht="18">
      <c r="A40" s="87" t="s">
        <v>227</v>
      </c>
      <c r="B40" s="297">
        <f t="shared" si="9"/>
        <v>1</v>
      </c>
      <c r="C40" s="297"/>
      <c r="D40" s="297"/>
      <c r="E40" s="297"/>
      <c r="F40" s="31"/>
      <c r="G40" s="137"/>
      <c r="H40" s="137"/>
      <c r="I40" s="137"/>
      <c r="J40" s="137"/>
      <c r="K40" s="137"/>
      <c r="L40" s="137"/>
      <c r="M40" s="137"/>
      <c r="N40" s="137" t="s">
        <v>249</v>
      </c>
      <c r="O40" s="137"/>
      <c r="P40" s="137"/>
      <c r="W40" s="146"/>
      <c r="X40" s="146"/>
      <c r="Y40" s="146"/>
      <c r="Z40" s="146"/>
      <c r="AA40" s="147"/>
      <c r="AF40" s="146"/>
      <c r="AH40" s="152"/>
      <c r="AJ40" s="152"/>
      <c r="AL40" s="152"/>
      <c r="AN40" s="152"/>
      <c r="AP40" s="152"/>
    </row>
    <row r="41" spans="1:16" ht="18">
      <c r="A41" s="194" t="s">
        <v>228</v>
      </c>
      <c r="B41" s="297">
        <f t="shared" si="9"/>
        <v>1</v>
      </c>
      <c r="C41" s="297"/>
      <c r="D41" s="297"/>
      <c r="E41" s="297"/>
      <c r="F41" s="171"/>
      <c r="G41" s="137"/>
      <c r="H41" s="137"/>
      <c r="I41" s="137"/>
      <c r="J41" s="137"/>
      <c r="K41" s="137"/>
      <c r="L41" s="137"/>
      <c r="M41" s="137"/>
      <c r="N41" s="137"/>
      <c r="O41" s="137" t="s">
        <v>249</v>
      </c>
      <c r="P41" s="137"/>
    </row>
    <row r="42" spans="1:49" ht="18">
      <c r="A42" s="23" t="s">
        <v>229</v>
      </c>
      <c r="B42" s="297">
        <f t="shared" si="9"/>
        <v>1</v>
      </c>
      <c r="C42" s="297"/>
      <c r="D42" s="297"/>
      <c r="E42" s="297"/>
      <c r="F42" s="31"/>
      <c r="G42" s="137"/>
      <c r="H42" s="137"/>
      <c r="I42" s="137"/>
      <c r="J42" s="137"/>
      <c r="K42" s="137"/>
      <c r="L42" s="137"/>
      <c r="M42" s="137"/>
      <c r="N42" s="137"/>
      <c r="O42" s="137"/>
      <c r="P42" s="137" t="s">
        <v>249</v>
      </c>
      <c r="W42" s="146"/>
      <c r="X42" s="146"/>
      <c r="Y42" s="146"/>
      <c r="Z42" s="146"/>
      <c r="AA42" s="147"/>
      <c r="AF42" s="146"/>
      <c r="AG42" s="146"/>
      <c r="AH42" s="152"/>
      <c r="AI42" s="152"/>
      <c r="AJ42" s="152"/>
      <c r="AK42" s="152"/>
      <c r="AL42" s="152"/>
      <c r="AM42" s="152"/>
      <c r="AN42" s="152"/>
      <c r="AO42" s="152"/>
      <c r="AP42" s="152"/>
      <c r="AQ42" s="152"/>
      <c r="AR42" s="152"/>
      <c r="AS42" s="152"/>
      <c r="AT42" s="152"/>
      <c r="AU42" s="152"/>
      <c r="AV42" s="152"/>
      <c r="AW42" s="152"/>
    </row>
    <row r="43" spans="1:49" ht="18">
      <c r="A43" s="23" t="s">
        <v>230</v>
      </c>
      <c r="B43" s="297">
        <f t="shared" si="9"/>
        <v>0</v>
      </c>
      <c r="C43" s="297"/>
      <c r="D43" s="297"/>
      <c r="E43" s="297"/>
      <c r="F43" s="31"/>
      <c r="G43" s="137"/>
      <c r="H43" s="137"/>
      <c r="I43" s="137"/>
      <c r="J43" s="137"/>
      <c r="K43" s="137"/>
      <c r="L43" s="137"/>
      <c r="M43" s="137"/>
      <c r="N43" s="137"/>
      <c r="O43" s="137"/>
      <c r="P43" s="137"/>
      <c r="W43" s="146"/>
      <c r="X43" s="146"/>
      <c r="Y43" s="146"/>
      <c r="Z43" s="146"/>
      <c r="AA43" s="147"/>
      <c r="AF43" s="146"/>
      <c r="AG43" s="146"/>
      <c r="AH43" s="152"/>
      <c r="AI43" s="152"/>
      <c r="AJ43" s="152"/>
      <c r="AK43" s="152"/>
      <c r="AL43" s="152"/>
      <c r="AM43" s="152"/>
      <c r="AN43" s="152"/>
      <c r="AO43" s="152"/>
      <c r="AP43" s="152"/>
      <c r="AQ43" s="152"/>
      <c r="AR43" s="152"/>
      <c r="AS43" s="152"/>
      <c r="AT43" s="152"/>
      <c r="AU43" s="152"/>
      <c r="AV43" s="152"/>
      <c r="AW43" s="152"/>
    </row>
    <row r="90" spans="1:73" s="105" customFormat="1" ht="18">
      <c r="A90" s="31"/>
      <c r="B90" s="31"/>
      <c r="C90" s="31"/>
      <c r="D90" s="31"/>
      <c r="E90" s="31"/>
      <c r="F90" s="31"/>
      <c r="G90" s="146"/>
      <c r="H90" s="146"/>
      <c r="I90" s="146"/>
      <c r="J90" s="146"/>
      <c r="K90" s="146"/>
      <c r="L90" s="146"/>
      <c r="M90" s="146"/>
      <c r="N90" s="146"/>
      <c r="O90" s="146"/>
      <c r="P90" s="146"/>
      <c r="Q90" s="146"/>
      <c r="R90" s="146"/>
      <c r="S90" s="146"/>
      <c r="T90" s="146"/>
      <c r="U90" s="146"/>
      <c r="V90" s="146"/>
      <c r="W90" s="153"/>
      <c r="X90" s="153"/>
      <c r="Y90" s="153"/>
      <c r="Z90" s="153"/>
      <c r="AA90" s="146"/>
      <c r="AB90" s="146"/>
      <c r="AC90" s="146"/>
      <c r="AD90" s="146"/>
      <c r="AE90" s="146"/>
      <c r="AF90" s="153"/>
      <c r="AG90" s="153"/>
      <c r="AH90" s="153"/>
      <c r="AI90" s="153"/>
      <c r="AJ90" s="153"/>
      <c r="AK90" s="153"/>
      <c r="AL90" s="153"/>
      <c r="AM90" s="153"/>
      <c r="AN90" s="153"/>
      <c r="AO90" s="153"/>
      <c r="AP90" s="153"/>
      <c r="AQ90" s="153"/>
      <c r="AR90" s="153"/>
      <c r="AS90" s="153"/>
      <c r="AT90" s="153"/>
      <c r="AU90" s="153"/>
      <c r="AV90" s="153"/>
      <c r="AW90" s="153"/>
      <c r="AX90" s="153"/>
      <c r="AY90" s="153"/>
      <c r="AZ90" s="153"/>
      <c r="BA90" s="153"/>
      <c r="BB90" s="153"/>
      <c r="BC90" s="153"/>
      <c r="BD90" s="153"/>
      <c r="BE90" s="153"/>
      <c r="BF90" s="153"/>
      <c r="BG90" s="153"/>
      <c r="BH90" s="153"/>
      <c r="BI90" s="153"/>
      <c r="BJ90" s="153"/>
      <c r="BK90" s="153"/>
      <c r="BL90" s="153"/>
      <c r="BM90" s="153"/>
      <c r="BN90" s="153"/>
      <c r="BO90" s="153"/>
      <c r="BP90" s="153"/>
      <c r="BQ90" s="153"/>
      <c r="BR90" s="153"/>
      <c r="BS90" s="153"/>
      <c r="BT90" s="153"/>
      <c r="BU90" s="153"/>
    </row>
    <row r="91" spans="1:73" s="105" customFormat="1" ht="18">
      <c r="A91" s="31"/>
      <c r="B91" s="31"/>
      <c r="C91" s="31"/>
      <c r="D91" s="31"/>
      <c r="E91" s="31"/>
      <c r="F91" s="31"/>
      <c r="G91" s="146"/>
      <c r="H91" s="146"/>
      <c r="I91" s="146"/>
      <c r="J91" s="146"/>
      <c r="K91" s="146"/>
      <c r="L91" s="146"/>
      <c r="M91" s="146"/>
      <c r="N91" s="146"/>
      <c r="O91" s="146"/>
      <c r="P91" s="146"/>
      <c r="Q91" s="146"/>
      <c r="R91" s="146"/>
      <c r="S91" s="146"/>
      <c r="T91" s="146"/>
      <c r="U91" s="146"/>
      <c r="V91" s="146"/>
      <c r="W91" s="153"/>
      <c r="X91" s="153"/>
      <c r="Y91" s="153"/>
      <c r="Z91" s="153"/>
      <c r="AA91" s="146"/>
      <c r="AB91" s="146"/>
      <c r="AC91" s="146"/>
      <c r="AD91" s="146"/>
      <c r="AE91" s="146"/>
      <c r="AF91" s="153"/>
      <c r="AG91" s="153"/>
      <c r="AH91" s="153"/>
      <c r="AI91" s="153"/>
      <c r="AJ91" s="153"/>
      <c r="AK91" s="153"/>
      <c r="AL91" s="153"/>
      <c r="AM91" s="153"/>
      <c r="AN91" s="153"/>
      <c r="AO91" s="153"/>
      <c r="AP91" s="153"/>
      <c r="AQ91" s="153"/>
      <c r="AR91" s="153"/>
      <c r="AS91" s="153"/>
      <c r="AT91" s="153"/>
      <c r="AU91" s="153"/>
      <c r="AV91" s="153"/>
      <c r="AW91" s="153"/>
      <c r="AX91" s="153"/>
      <c r="AY91" s="153"/>
      <c r="AZ91" s="153"/>
      <c r="BA91" s="153"/>
      <c r="BB91" s="153"/>
      <c r="BC91" s="153"/>
      <c r="BD91" s="153"/>
      <c r="BE91" s="153"/>
      <c r="BF91" s="153"/>
      <c r="BG91" s="153"/>
      <c r="BH91" s="153"/>
      <c r="BI91" s="153"/>
      <c r="BJ91" s="153"/>
      <c r="BK91" s="153"/>
      <c r="BL91" s="153"/>
      <c r="BM91" s="153"/>
      <c r="BN91" s="153"/>
      <c r="BO91" s="153"/>
      <c r="BP91" s="153"/>
      <c r="BQ91" s="153"/>
      <c r="BR91" s="153"/>
      <c r="BS91" s="153"/>
      <c r="BT91" s="153"/>
      <c r="BU91" s="153"/>
    </row>
    <row r="92" spans="1:73" s="105" customFormat="1" ht="18">
      <c r="A92" s="31"/>
      <c r="B92" s="31"/>
      <c r="C92" s="31"/>
      <c r="D92" s="31"/>
      <c r="E92" s="31"/>
      <c r="F92" s="31"/>
      <c r="G92" s="146"/>
      <c r="H92" s="146"/>
      <c r="I92" s="146"/>
      <c r="J92" s="146"/>
      <c r="K92" s="146"/>
      <c r="L92" s="146"/>
      <c r="M92" s="146"/>
      <c r="N92" s="146"/>
      <c r="O92" s="146"/>
      <c r="P92" s="146"/>
      <c r="Q92" s="146"/>
      <c r="R92" s="146"/>
      <c r="S92" s="146"/>
      <c r="T92" s="146"/>
      <c r="U92" s="146"/>
      <c r="V92" s="146"/>
      <c r="W92" s="153"/>
      <c r="X92" s="153"/>
      <c r="Y92" s="153"/>
      <c r="Z92" s="153"/>
      <c r="AA92" s="146"/>
      <c r="AB92" s="146"/>
      <c r="AC92" s="146"/>
      <c r="AD92" s="146"/>
      <c r="AE92" s="146"/>
      <c r="AF92" s="153"/>
      <c r="AG92" s="153"/>
      <c r="AH92" s="153"/>
      <c r="AI92" s="153"/>
      <c r="AJ92" s="153"/>
      <c r="AK92" s="153"/>
      <c r="AL92" s="153"/>
      <c r="AM92" s="153"/>
      <c r="AN92" s="153"/>
      <c r="AO92" s="153"/>
      <c r="AP92" s="153"/>
      <c r="AQ92" s="153"/>
      <c r="AR92" s="153"/>
      <c r="AS92" s="153"/>
      <c r="AT92" s="153"/>
      <c r="AU92" s="153"/>
      <c r="AV92" s="153"/>
      <c r="AW92" s="153"/>
      <c r="AX92" s="153"/>
      <c r="AY92" s="153"/>
      <c r="AZ92" s="153"/>
      <c r="BA92" s="153"/>
      <c r="BB92" s="153"/>
      <c r="BC92" s="153"/>
      <c r="BD92" s="153"/>
      <c r="BE92" s="153"/>
      <c r="BF92" s="153"/>
      <c r="BG92" s="153"/>
      <c r="BH92" s="153"/>
      <c r="BI92" s="153"/>
      <c r="BJ92" s="153"/>
      <c r="BK92" s="153"/>
      <c r="BL92" s="153"/>
      <c r="BM92" s="153"/>
      <c r="BN92" s="153"/>
      <c r="BO92" s="153"/>
      <c r="BP92" s="153"/>
      <c r="BQ92" s="153"/>
      <c r="BR92" s="153"/>
      <c r="BS92" s="153"/>
      <c r="BT92" s="153"/>
      <c r="BU92" s="153"/>
    </row>
    <row r="93" spans="1:73" s="105" customFormat="1" ht="18">
      <c r="A93" s="31"/>
      <c r="B93" s="31"/>
      <c r="C93" s="31"/>
      <c r="D93" s="31"/>
      <c r="E93" s="31"/>
      <c r="F93" s="31"/>
      <c r="G93" s="146"/>
      <c r="H93" s="146"/>
      <c r="I93" s="146"/>
      <c r="J93" s="146"/>
      <c r="K93" s="146"/>
      <c r="L93" s="146"/>
      <c r="M93" s="146"/>
      <c r="N93" s="146"/>
      <c r="O93" s="146"/>
      <c r="P93" s="146"/>
      <c r="Q93" s="146"/>
      <c r="R93" s="146"/>
      <c r="S93" s="146"/>
      <c r="T93" s="146"/>
      <c r="U93" s="146"/>
      <c r="V93" s="146"/>
      <c r="W93" s="153"/>
      <c r="X93" s="153"/>
      <c r="Y93" s="153"/>
      <c r="Z93" s="153"/>
      <c r="AA93" s="146"/>
      <c r="AB93" s="146"/>
      <c r="AC93" s="146"/>
      <c r="AD93" s="146"/>
      <c r="AE93" s="146"/>
      <c r="AF93" s="153"/>
      <c r="AG93" s="153"/>
      <c r="AH93" s="153"/>
      <c r="AI93" s="153"/>
      <c r="AJ93" s="153"/>
      <c r="AK93" s="153"/>
      <c r="AL93" s="153"/>
      <c r="AM93" s="153"/>
      <c r="AN93" s="153"/>
      <c r="AO93" s="153"/>
      <c r="AP93" s="153"/>
      <c r="AQ93" s="153"/>
      <c r="AR93" s="153"/>
      <c r="AS93" s="153"/>
      <c r="AT93" s="153"/>
      <c r="AU93" s="153"/>
      <c r="AV93" s="153"/>
      <c r="AW93" s="153"/>
      <c r="AX93" s="153"/>
      <c r="AY93" s="153"/>
      <c r="AZ93" s="153"/>
      <c r="BA93" s="153"/>
      <c r="BB93" s="153"/>
      <c r="BC93" s="153"/>
      <c r="BD93" s="153"/>
      <c r="BE93" s="153"/>
      <c r="BF93" s="153"/>
      <c r="BG93" s="153"/>
      <c r="BH93" s="153"/>
      <c r="BI93" s="153"/>
      <c r="BJ93" s="153"/>
      <c r="BK93" s="153"/>
      <c r="BL93" s="153"/>
      <c r="BM93" s="153"/>
      <c r="BN93" s="153"/>
      <c r="BO93" s="153"/>
      <c r="BP93" s="153"/>
      <c r="BQ93" s="153"/>
      <c r="BR93" s="153"/>
      <c r="BS93" s="153"/>
      <c r="BT93" s="153"/>
      <c r="BU93" s="153"/>
    </row>
    <row r="94" spans="1:73" s="105" customFormat="1" ht="18">
      <c r="A94" s="31"/>
      <c r="B94" s="31"/>
      <c r="C94" s="31"/>
      <c r="D94" s="31"/>
      <c r="E94" s="31"/>
      <c r="F94" s="31"/>
      <c r="G94" s="146"/>
      <c r="H94" s="146"/>
      <c r="I94" s="146"/>
      <c r="J94" s="146"/>
      <c r="K94" s="146"/>
      <c r="L94" s="146"/>
      <c r="M94" s="146"/>
      <c r="N94" s="146"/>
      <c r="O94" s="146"/>
      <c r="P94" s="146"/>
      <c r="Q94" s="146"/>
      <c r="R94" s="146"/>
      <c r="S94" s="146"/>
      <c r="T94" s="146"/>
      <c r="U94" s="146"/>
      <c r="V94" s="146"/>
      <c r="W94" s="153"/>
      <c r="X94" s="153"/>
      <c r="Y94" s="153"/>
      <c r="Z94" s="153"/>
      <c r="AA94" s="146"/>
      <c r="AB94" s="146"/>
      <c r="AC94" s="146"/>
      <c r="AD94" s="146"/>
      <c r="AE94" s="146"/>
      <c r="AF94" s="153"/>
      <c r="AG94" s="153"/>
      <c r="AH94" s="153"/>
      <c r="AI94" s="153"/>
      <c r="AJ94" s="153"/>
      <c r="AK94" s="153"/>
      <c r="AL94" s="153"/>
      <c r="AM94" s="153"/>
      <c r="AN94" s="153"/>
      <c r="AO94" s="153"/>
      <c r="AP94" s="153"/>
      <c r="AQ94" s="153"/>
      <c r="AR94" s="153"/>
      <c r="AS94" s="153"/>
      <c r="AT94" s="153"/>
      <c r="AU94" s="153"/>
      <c r="AV94" s="153"/>
      <c r="AW94" s="153"/>
      <c r="AX94" s="153"/>
      <c r="AY94" s="153"/>
      <c r="AZ94" s="153"/>
      <c r="BA94" s="153"/>
      <c r="BB94" s="153"/>
      <c r="BC94" s="153"/>
      <c r="BD94" s="153"/>
      <c r="BE94" s="153"/>
      <c r="BF94" s="153"/>
      <c r="BG94" s="153"/>
      <c r="BH94" s="153"/>
      <c r="BI94" s="153"/>
      <c r="BJ94" s="153"/>
      <c r="BK94" s="153"/>
      <c r="BL94" s="153"/>
      <c r="BM94" s="153"/>
      <c r="BN94" s="153"/>
      <c r="BO94" s="153"/>
      <c r="BP94" s="153"/>
      <c r="BQ94" s="153"/>
      <c r="BR94" s="153"/>
      <c r="BS94" s="153"/>
      <c r="BT94" s="153"/>
      <c r="BU94" s="153"/>
    </row>
    <row r="95" spans="1:73" s="105" customFormat="1" ht="18">
      <c r="A95" s="31"/>
      <c r="B95" s="31"/>
      <c r="C95" s="31"/>
      <c r="D95" s="31"/>
      <c r="E95" s="31"/>
      <c r="F95" s="31"/>
      <c r="G95" s="146"/>
      <c r="H95" s="146"/>
      <c r="I95" s="146"/>
      <c r="J95" s="146"/>
      <c r="K95" s="146"/>
      <c r="L95" s="146"/>
      <c r="M95" s="146"/>
      <c r="N95" s="146"/>
      <c r="O95" s="146"/>
      <c r="P95" s="146"/>
      <c r="Q95" s="146"/>
      <c r="R95" s="146"/>
      <c r="S95" s="146"/>
      <c r="T95" s="146"/>
      <c r="U95" s="146"/>
      <c r="V95" s="146"/>
      <c r="W95" s="153"/>
      <c r="X95" s="153"/>
      <c r="Y95" s="153"/>
      <c r="Z95" s="153"/>
      <c r="AA95" s="146"/>
      <c r="AB95" s="146"/>
      <c r="AC95" s="146"/>
      <c r="AD95" s="146"/>
      <c r="AE95" s="146"/>
      <c r="AF95" s="153"/>
      <c r="AG95" s="153"/>
      <c r="AH95" s="153"/>
      <c r="AI95" s="153"/>
      <c r="AJ95" s="153"/>
      <c r="AK95" s="153"/>
      <c r="AL95" s="153"/>
      <c r="AM95" s="153"/>
      <c r="AN95" s="153"/>
      <c r="AO95" s="153"/>
      <c r="AP95" s="153"/>
      <c r="AQ95" s="153"/>
      <c r="AR95" s="153"/>
      <c r="AS95" s="153"/>
      <c r="AT95" s="153"/>
      <c r="AU95" s="153"/>
      <c r="AV95" s="153"/>
      <c r="AW95" s="153"/>
      <c r="AX95" s="153"/>
      <c r="AY95" s="153"/>
      <c r="AZ95" s="153"/>
      <c r="BA95" s="153"/>
      <c r="BB95" s="153"/>
      <c r="BC95" s="153"/>
      <c r="BD95" s="153"/>
      <c r="BE95" s="153"/>
      <c r="BF95" s="153"/>
      <c r="BG95" s="153"/>
      <c r="BH95" s="153"/>
      <c r="BI95" s="153"/>
      <c r="BJ95" s="153"/>
      <c r="BK95" s="153"/>
      <c r="BL95" s="153"/>
      <c r="BM95" s="153"/>
      <c r="BN95" s="153"/>
      <c r="BO95" s="153"/>
      <c r="BP95" s="153"/>
      <c r="BQ95" s="153"/>
      <c r="BR95" s="153"/>
      <c r="BS95" s="153"/>
      <c r="BT95" s="153"/>
      <c r="BU95" s="153"/>
    </row>
    <row r="96" spans="1:73" s="105" customFormat="1" ht="18">
      <c r="A96" s="31"/>
      <c r="B96" s="31"/>
      <c r="C96" s="31"/>
      <c r="D96" s="31"/>
      <c r="E96" s="31"/>
      <c r="F96" s="31"/>
      <c r="G96" s="146"/>
      <c r="H96" s="146"/>
      <c r="I96" s="146"/>
      <c r="J96" s="146"/>
      <c r="K96" s="146"/>
      <c r="L96" s="146"/>
      <c r="M96" s="146"/>
      <c r="N96" s="146"/>
      <c r="O96" s="146"/>
      <c r="P96" s="146"/>
      <c r="Q96" s="146"/>
      <c r="R96" s="146"/>
      <c r="S96" s="146"/>
      <c r="T96" s="146"/>
      <c r="U96" s="146"/>
      <c r="V96" s="146"/>
      <c r="W96" s="153"/>
      <c r="X96" s="153"/>
      <c r="Y96" s="153"/>
      <c r="Z96" s="153"/>
      <c r="AA96" s="146"/>
      <c r="AB96" s="146"/>
      <c r="AC96" s="146"/>
      <c r="AD96" s="146"/>
      <c r="AE96" s="146"/>
      <c r="AF96" s="153"/>
      <c r="AG96" s="153"/>
      <c r="AH96" s="153"/>
      <c r="AI96" s="153"/>
      <c r="AJ96" s="153"/>
      <c r="AK96" s="153"/>
      <c r="AL96" s="153"/>
      <c r="AM96" s="153"/>
      <c r="AN96" s="153"/>
      <c r="AO96" s="153"/>
      <c r="AP96" s="153"/>
      <c r="AQ96" s="153"/>
      <c r="AR96" s="153"/>
      <c r="AS96" s="153"/>
      <c r="AT96" s="153"/>
      <c r="AU96" s="153"/>
      <c r="AV96" s="153"/>
      <c r="AW96" s="153"/>
      <c r="AX96" s="153"/>
      <c r="AY96" s="153"/>
      <c r="AZ96" s="153"/>
      <c r="BA96" s="153"/>
      <c r="BB96" s="153"/>
      <c r="BC96" s="153"/>
      <c r="BD96" s="153"/>
      <c r="BE96" s="153"/>
      <c r="BF96" s="153"/>
      <c r="BG96" s="153"/>
      <c r="BH96" s="153"/>
      <c r="BI96" s="153"/>
      <c r="BJ96" s="153"/>
      <c r="BK96" s="153"/>
      <c r="BL96" s="153"/>
      <c r="BM96" s="153"/>
      <c r="BN96" s="153"/>
      <c r="BO96" s="153"/>
      <c r="BP96" s="153"/>
      <c r="BQ96" s="153"/>
      <c r="BR96" s="153"/>
      <c r="BS96" s="153"/>
      <c r="BT96" s="153"/>
      <c r="BU96" s="153"/>
    </row>
    <row r="97" spans="1:73" s="105" customFormat="1" ht="18">
      <c r="A97" s="31"/>
      <c r="B97" s="31"/>
      <c r="C97" s="31"/>
      <c r="D97" s="31"/>
      <c r="E97" s="31"/>
      <c r="F97" s="31"/>
      <c r="G97" s="146"/>
      <c r="H97" s="146"/>
      <c r="I97" s="146"/>
      <c r="J97" s="146"/>
      <c r="K97" s="146"/>
      <c r="L97" s="146"/>
      <c r="M97" s="146"/>
      <c r="N97" s="146"/>
      <c r="O97" s="146"/>
      <c r="P97" s="146"/>
      <c r="Q97" s="146"/>
      <c r="R97" s="146"/>
      <c r="S97" s="146"/>
      <c r="T97" s="146"/>
      <c r="U97" s="146"/>
      <c r="V97" s="146"/>
      <c r="W97" s="153"/>
      <c r="X97" s="153"/>
      <c r="Y97" s="153"/>
      <c r="Z97" s="153"/>
      <c r="AA97" s="146"/>
      <c r="AB97" s="146"/>
      <c r="AC97" s="146"/>
      <c r="AD97" s="146"/>
      <c r="AE97" s="146"/>
      <c r="AF97" s="153"/>
      <c r="AG97" s="153"/>
      <c r="AH97" s="153"/>
      <c r="AI97" s="153"/>
      <c r="AJ97" s="153"/>
      <c r="AK97" s="153"/>
      <c r="AL97" s="153"/>
      <c r="AM97" s="153"/>
      <c r="AN97" s="153"/>
      <c r="AO97" s="153"/>
      <c r="AP97" s="153"/>
      <c r="AQ97" s="153"/>
      <c r="AR97" s="153"/>
      <c r="AS97" s="153"/>
      <c r="AT97" s="153"/>
      <c r="AU97" s="153"/>
      <c r="AV97" s="153"/>
      <c r="AW97" s="153"/>
      <c r="AX97" s="153"/>
      <c r="AY97" s="153"/>
      <c r="AZ97" s="153"/>
      <c r="BA97" s="153"/>
      <c r="BB97" s="153"/>
      <c r="BC97" s="153"/>
      <c r="BD97" s="153"/>
      <c r="BE97" s="153"/>
      <c r="BF97" s="153"/>
      <c r="BG97" s="153"/>
      <c r="BH97" s="153"/>
      <c r="BI97" s="153"/>
      <c r="BJ97" s="153"/>
      <c r="BK97" s="153"/>
      <c r="BL97" s="153"/>
      <c r="BM97" s="153"/>
      <c r="BN97" s="153"/>
      <c r="BO97" s="153"/>
      <c r="BP97" s="153"/>
      <c r="BQ97" s="153"/>
      <c r="BR97" s="153"/>
      <c r="BS97" s="153"/>
      <c r="BT97" s="153"/>
      <c r="BU97" s="153"/>
    </row>
    <row r="98" spans="1:73" s="105" customFormat="1" ht="18">
      <c r="A98" s="31"/>
      <c r="B98" s="31"/>
      <c r="C98" s="31"/>
      <c r="D98" s="31"/>
      <c r="E98" s="31"/>
      <c r="F98" s="31"/>
      <c r="G98" s="146"/>
      <c r="H98" s="146"/>
      <c r="I98" s="146"/>
      <c r="J98" s="146"/>
      <c r="K98" s="146"/>
      <c r="L98" s="146"/>
      <c r="M98" s="146"/>
      <c r="N98" s="146"/>
      <c r="O98" s="146"/>
      <c r="P98" s="146"/>
      <c r="Q98" s="146"/>
      <c r="R98" s="146"/>
      <c r="S98" s="146"/>
      <c r="T98" s="146"/>
      <c r="U98" s="146"/>
      <c r="V98" s="146"/>
      <c r="W98" s="153"/>
      <c r="X98" s="153"/>
      <c r="Y98" s="153"/>
      <c r="Z98" s="153"/>
      <c r="AA98" s="146"/>
      <c r="AB98" s="146"/>
      <c r="AC98" s="146"/>
      <c r="AD98" s="146"/>
      <c r="AE98" s="146"/>
      <c r="AF98" s="153"/>
      <c r="AG98" s="153"/>
      <c r="AH98" s="153"/>
      <c r="AI98" s="153"/>
      <c r="AJ98" s="153"/>
      <c r="AK98" s="153"/>
      <c r="AL98" s="153"/>
      <c r="AM98" s="153"/>
      <c r="AN98" s="153"/>
      <c r="AO98" s="153"/>
      <c r="AP98" s="153"/>
      <c r="AQ98" s="153"/>
      <c r="AR98" s="153"/>
      <c r="AS98" s="153"/>
      <c r="AT98" s="153"/>
      <c r="AU98" s="153"/>
      <c r="AV98" s="153"/>
      <c r="AW98" s="153"/>
      <c r="AX98" s="153"/>
      <c r="AY98" s="153"/>
      <c r="AZ98" s="153"/>
      <c r="BA98" s="153"/>
      <c r="BB98" s="153"/>
      <c r="BC98" s="153"/>
      <c r="BD98" s="153"/>
      <c r="BE98" s="153"/>
      <c r="BF98" s="153"/>
      <c r="BG98" s="153"/>
      <c r="BH98" s="153"/>
      <c r="BI98" s="153"/>
      <c r="BJ98" s="153"/>
      <c r="BK98" s="153"/>
      <c r="BL98" s="153"/>
      <c r="BM98" s="153"/>
      <c r="BN98" s="153"/>
      <c r="BO98" s="153"/>
      <c r="BP98" s="153"/>
      <c r="BQ98" s="153"/>
      <c r="BR98" s="153"/>
      <c r="BS98" s="153"/>
      <c r="BT98" s="153"/>
      <c r="BU98" s="153"/>
    </row>
    <row r="99" spans="1:73" s="105" customFormat="1" ht="18">
      <c r="A99" s="31"/>
      <c r="B99" s="31"/>
      <c r="C99" s="31"/>
      <c r="D99" s="31"/>
      <c r="E99" s="31"/>
      <c r="F99" s="31"/>
      <c r="G99" s="146"/>
      <c r="H99" s="146"/>
      <c r="I99" s="146"/>
      <c r="J99" s="146"/>
      <c r="K99" s="146"/>
      <c r="L99" s="146"/>
      <c r="M99" s="146"/>
      <c r="N99" s="146"/>
      <c r="O99" s="146"/>
      <c r="P99" s="146"/>
      <c r="Q99" s="146"/>
      <c r="R99" s="146"/>
      <c r="S99" s="146"/>
      <c r="T99" s="146"/>
      <c r="U99" s="146"/>
      <c r="V99" s="146"/>
      <c r="W99" s="153"/>
      <c r="X99" s="153"/>
      <c r="Y99" s="153"/>
      <c r="Z99" s="153"/>
      <c r="AA99" s="146"/>
      <c r="AB99" s="146"/>
      <c r="AC99" s="146"/>
      <c r="AD99" s="146"/>
      <c r="AE99" s="146"/>
      <c r="AF99" s="153"/>
      <c r="AG99" s="153"/>
      <c r="AH99" s="153"/>
      <c r="AI99" s="153"/>
      <c r="AJ99" s="153"/>
      <c r="AK99" s="153"/>
      <c r="AL99" s="153"/>
      <c r="AM99" s="153"/>
      <c r="AN99" s="153"/>
      <c r="AO99" s="153"/>
      <c r="AP99" s="153"/>
      <c r="AQ99" s="153"/>
      <c r="AR99" s="153"/>
      <c r="AS99" s="153"/>
      <c r="AT99" s="153"/>
      <c r="AU99" s="153"/>
      <c r="AV99" s="153"/>
      <c r="AW99" s="153"/>
      <c r="AX99" s="153"/>
      <c r="AY99" s="153"/>
      <c r="AZ99" s="153"/>
      <c r="BA99" s="153"/>
      <c r="BB99" s="153"/>
      <c r="BC99" s="153"/>
      <c r="BD99" s="153"/>
      <c r="BE99" s="153"/>
      <c r="BF99" s="153"/>
      <c r="BG99" s="153"/>
      <c r="BH99" s="153"/>
      <c r="BI99" s="153"/>
      <c r="BJ99" s="153"/>
      <c r="BK99" s="153"/>
      <c r="BL99" s="153"/>
      <c r="BM99" s="153"/>
      <c r="BN99" s="153"/>
      <c r="BO99" s="153"/>
      <c r="BP99" s="153"/>
      <c r="BQ99" s="153"/>
      <c r="BR99" s="153"/>
      <c r="BS99" s="153"/>
      <c r="BT99" s="153"/>
      <c r="BU99" s="153"/>
    </row>
    <row r="100" spans="1:73" s="105" customFormat="1" ht="18">
      <c r="A100" s="31"/>
      <c r="B100" s="31"/>
      <c r="C100" s="31"/>
      <c r="D100" s="31"/>
      <c r="E100" s="31"/>
      <c r="F100" s="31"/>
      <c r="G100" s="146"/>
      <c r="H100" s="146"/>
      <c r="I100" s="146"/>
      <c r="J100" s="146"/>
      <c r="K100" s="146"/>
      <c r="L100" s="146"/>
      <c r="M100" s="146"/>
      <c r="N100" s="146"/>
      <c r="O100" s="146"/>
      <c r="P100" s="146"/>
      <c r="Q100" s="146"/>
      <c r="R100" s="146"/>
      <c r="S100" s="146"/>
      <c r="T100" s="146"/>
      <c r="U100" s="146"/>
      <c r="V100" s="146"/>
      <c r="W100" s="153"/>
      <c r="X100" s="153"/>
      <c r="Y100" s="153"/>
      <c r="Z100" s="153"/>
      <c r="AA100" s="146"/>
      <c r="AB100" s="146"/>
      <c r="AC100" s="146"/>
      <c r="AD100" s="146"/>
      <c r="AE100" s="146"/>
      <c r="AF100" s="153"/>
      <c r="AG100" s="153"/>
      <c r="AH100" s="153"/>
      <c r="AI100" s="153"/>
      <c r="AJ100" s="153"/>
      <c r="AK100" s="153"/>
      <c r="AL100" s="153"/>
      <c r="AM100" s="153"/>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3"/>
      <c r="BQ100" s="153"/>
      <c r="BR100" s="153"/>
      <c r="BS100" s="153"/>
      <c r="BT100" s="153"/>
      <c r="BU100" s="153"/>
    </row>
    <row r="101" spans="1:73" s="105" customFormat="1" ht="18">
      <c r="A101" s="31"/>
      <c r="B101" s="31"/>
      <c r="C101" s="31"/>
      <c r="D101" s="31"/>
      <c r="E101" s="31"/>
      <c r="F101" s="31"/>
      <c r="G101" s="146"/>
      <c r="H101" s="146"/>
      <c r="I101" s="146"/>
      <c r="J101" s="146"/>
      <c r="K101" s="146"/>
      <c r="L101" s="146"/>
      <c r="M101" s="146"/>
      <c r="N101" s="146"/>
      <c r="O101" s="146"/>
      <c r="P101" s="146"/>
      <c r="Q101" s="146"/>
      <c r="R101" s="146"/>
      <c r="S101" s="146"/>
      <c r="T101" s="146"/>
      <c r="U101" s="146"/>
      <c r="V101" s="146"/>
      <c r="W101" s="153"/>
      <c r="X101" s="153"/>
      <c r="Y101" s="153"/>
      <c r="Z101" s="153"/>
      <c r="AA101" s="146"/>
      <c r="AB101" s="146"/>
      <c r="AC101" s="146"/>
      <c r="AD101" s="146"/>
      <c r="AE101" s="146"/>
      <c r="AF101" s="153"/>
      <c r="AG101" s="153"/>
      <c r="AH101" s="153"/>
      <c r="AI101" s="153"/>
      <c r="AJ101" s="153"/>
      <c r="AK101" s="153"/>
      <c r="AL101" s="153"/>
      <c r="AM101" s="153"/>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3"/>
      <c r="BQ101" s="153"/>
      <c r="BR101" s="153"/>
      <c r="BS101" s="153"/>
      <c r="BT101" s="153"/>
      <c r="BU101" s="153"/>
    </row>
    <row r="102" spans="1:73" s="105" customFormat="1" ht="18">
      <c r="A102" s="31"/>
      <c r="B102" s="31"/>
      <c r="C102" s="31"/>
      <c r="D102" s="31"/>
      <c r="E102" s="31"/>
      <c r="F102" s="31"/>
      <c r="G102" s="146"/>
      <c r="H102" s="146"/>
      <c r="I102" s="146"/>
      <c r="J102" s="146"/>
      <c r="K102" s="146"/>
      <c r="L102" s="146"/>
      <c r="M102" s="146"/>
      <c r="N102" s="146"/>
      <c r="O102" s="146"/>
      <c r="P102" s="146"/>
      <c r="Q102" s="146"/>
      <c r="R102" s="146"/>
      <c r="S102" s="146"/>
      <c r="T102" s="146"/>
      <c r="U102" s="146"/>
      <c r="V102" s="146"/>
      <c r="W102" s="153"/>
      <c r="X102" s="153"/>
      <c r="Y102" s="153"/>
      <c r="Z102" s="153"/>
      <c r="AA102" s="146"/>
      <c r="AB102" s="146"/>
      <c r="AC102" s="146"/>
      <c r="AD102" s="146"/>
      <c r="AE102" s="146"/>
      <c r="AF102" s="153"/>
      <c r="AG102" s="153"/>
      <c r="AH102" s="153"/>
      <c r="AI102" s="153"/>
      <c r="AJ102" s="153"/>
      <c r="AK102" s="153"/>
      <c r="AL102" s="153"/>
      <c r="AM102" s="153"/>
      <c r="AN102" s="153"/>
      <c r="AO102" s="153"/>
      <c r="AP102" s="153"/>
      <c r="AQ102" s="153"/>
      <c r="AR102" s="153"/>
      <c r="AS102" s="153"/>
      <c r="AT102" s="153"/>
      <c r="AU102" s="153"/>
      <c r="AV102" s="153"/>
      <c r="AW102" s="153"/>
      <c r="AX102" s="153"/>
      <c r="AY102" s="153"/>
      <c r="AZ102" s="153"/>
      <c r="BA102" s="153"/>
      <c r="BB102" s="153"/>
      <c r="BC102" s="153"/>
      <c r="BD102" s="153"/>
      <c r="BE102" s="153"/>
      <c r="BF102" s="153"/>
      <c r="BG102" s="153"/>
      <c r="BH102" s="153"/>
      <c r="BI102" s="153"/>
      <c r="BJ102" s="153"/>
      <c r="BK102" s="153"/>
      <c r="BL102" s="153"/>
      <c r="BM102" s="153"/>
      <c r="BN102" s="153"/>
      <c r="BO102" s="153"/>
      <c r="BP102" s="153"/>
      <c r="BQ102" s="153"/>
      <c r="BR102" s="153"/>
      <c r="BS102" s="153"/>
      <c r="BT102" s="153"/>
      <c r="BU102" s="153"/>
    </row>
    <row r="103" spans="1:73" s="105" customFormat="1" ht="18">
      <c r="A103" s="31"/>
      <c r="B103" s="31"/>
      <c r="C103" s="31"/>
      <c r="D103" s="31"/>
      <c r="E103" s="31"/>
      <c r="F103" s="31"/>
      <c r="G103" s="146"/>
      <c r="H103" s="146"/>
      <c r="I103" s="146"/>
      <c r="J103" s="146"/>
      <c r="K103" s="146"/>
      <c r="L103" s="146"/>
      <c r="M103" s="146"/>
      <c r="N103" s="146"/>
      <c r="O103" s="146"/>
      <c r="P103" s="146"/>
      <c r="Q103" s="146"/>
      <c r="R103" s="146"/>
      <c r="S103" s="146"/>
      <c r="T103" s="146"/>
      <c r="U103" s="146"/>
      <c r="V103" s="146"/>
      <c r="W103" s="153"/>
      <c r="X103" s="153"/>
      <c r="Y103" s="153"/>
      <c r="Z103" s="153"/>
      <c r="AA103" s="146"/>
      <c r="AB103" s="146"/>
      <c r="AC103" s="146"/>
      <c r="AD103" s="146"/>
      <c r="AE103" s="146"/>
      <c r="AF103" s="153"/>
      <c r="AG103" s="153"/>
      <c r="AH103" s="153"/>
      <c r="AI103" s="153"/>
      <c r="AJ103" s="153"/>
      <c r="AK103" s="153"/>
      <c r="AL103" s="153"/>
      <c r="AM103" s="153"/>
      <c r="AN103" s="153"/>
      <c r="AO103" s="153"/>
      <c r="AP103" s="153"/>
      <c r="AQ103" s="153"/>
      <c r="AR103" s="153"/>
      <c r="AS103" s="153"/>
      <c r="AT103" s="153"/>
      <c r="AU103" s="153"/>
      <c r="AV103" s="153"/>
      <c r="AW103" s="153"/>
      <c r="AX103" s="153"/>
      <c r="AY103" s="153"/>
      <c r="AZ103" s="153"/>
      <c r="BA103" s="153"/>
      <c r="BB103" s="153"/>
      <c r="BC103" s="153"/>
      <c r="BD103" s="153"/>
      <c r="BE103" s="153"/>
      <c r="BF103" s="153"/>
      <c r="BG103" s="153"/>
      <c r="BH103" s="153"/>
      <c r="BI103" s="153"/>
      <c r="BJ103" s="153"/>
      <c r="BK103" s="153"/>
      <c r="BL103" s="153"/>
      <c r="BM103" s="153"/>
      <c r="BN103" s="153"/>
      <c r="BO103" s="153"/>
      <c r="BP103" s="153"/>
      <c r="BQ103" s="153"/>
      <c r="BR103" s="153"/>
      <c r="BS103" s="153"/>
      <c r="BT103" s="153"/>
      <c r="BU103" s="153"/>
    </row>
    <row r="104" spans="1:73" s="105" customFormat="1" ht="18">
      <c r="A104" s="31"/>
      <c r="B104" s="31"/>
      <c r="C104" s="31"/>
      <c r="D104" s="31"/>
      <c r="E104" s="31"/>
      <c r="F104" s="31"/>
      <c r="G104" s="146"/>
      <c r="H104" s="146"/>
      <c r="I104" s="146"/>
      <c r="J104" s="146"/>
      <c r="K104" s="146"/>
      <c r="L104" s="146"/>
      <c r="M104" s="146"/>
      <c r="N104" s="146"/>
      <c r="O104" s="146"/>
      <c r="P104" s="146"/>
      <c r="Q104" s="146"/>
      <c r="R104" s="146"/>
      <c r="S104" s="146"/>
      <c r="T104" s="146"/>
      <c r="U104" s="146"/>
      <c r="V104" s="146"/>
      <c r="W104" s="153"/>
      <c r="X104" s="153"/>
      <c r="Y104" s="153"/>
      <c r="Z104" s="153"/>
      <c r="AA104" s="146"/>
      <c r="AB104" s="146"/>
      <c r="AC104" s="146"/>
      <c r="AD104" s="146"/>
      <c r="AE104" s="146"/>
      <c r="AF104" s="153"/>
      <c r="AG104" s="153"/>
      <c r="AH104" s="153"/>
      <c r="AI104" s="153"/>
      <c r="AJ104" s="153"/>
      <c r="AK104" s="153"/>
      <c r="AL104" s="153"/>
      <c r="AM104" s="153"/>
      <c r="AN104" s="153"/>
      <c r="AO104" s="153"/>
      <c r="AP104" s="153"/>
      <c r="AQ104" s="153"/>
      <c r="AR104" s="153"/>
      <c r="AS104" s="153"/>
      <c r="AT104" s="153"/>
      <c r="AU104" s="153"/>
      <c r="AV104" s="153"/>
      <c r="AW104" s="153"/>
      <c r="AX104" s="153"/>
      <c r="AY104" s="153"/>
      <c r="AZ104" s="153"/>
      <c r="BA104" s="153"/>
      <c r="BB104" s="153"/>
      <c r="BC104" s="153"/>
      <c r="BD104" s="153"/>
      <c r="BE104" s="153"/>
      <c r="BF104" s="153"/>
      <c r="BG104" s="153"/>
      <c r="BH104" s="153"/>
      <c r="BI104" s="153"/>
      <c r="BJ104" s="153"/>
      <c r="BK104" s="153"/>
      <c r="BL104" s="153"/>
      <c r="BM104" s="153"/>
      <c r="BN104" s="153"/>
      <c r="BO104" s="153"/>
      <c r="BP104" s="153"/>
      <c r="BQ104" s="153"/>
      <c r="BR104" s="153"/>
      <c r="BS104" s="153"/>
      <c r="BT104" s="153"/>
      <c r="BU104" s="153"/>
    </row>
    <row r="105" spans="1:73" s="105" customFormat="1" ht="18">
      <c r="A105" s="31"/>
      <c r="B105" s="31"/>
      <c r="C105" s="31"/>
      <c r="D105" s="31"/>
      <c r="E105" s="31"/>
      <c r="F105" s="31"/>
      <c r="G105" s="146"/>
      <c r="H105" s="146"/>
      <c r="I105" s="146"/>
      <c r="J105" s="146"/>
      <c r="K105" s="146"/>
      <c r="L105" s="146"/>
      <c r="M105" s="146"/>
      <c r="N105" s="146"/>
      <c r="O105" s="146"/>
      <c r="P105" s="146"/>
      <c r="Q105" s="146"/>
      <c r="R105" s="146"/>
      <c r="S105" s="146"/>
      <c r="T105" s="146"/>
      <c r="U105" s="146"/>
      <c r="V105" s="146"/>
      <c r="W105" s="153"/>
      <c r="X105" s="153"/>
      <c r="Y105" s="153"/>
      <c r="Z105" s="153"/>
      <c r="AA105" s="146"/>
      <c r="AB105" s="146"/>
      <c r="AC105" s="146"/>
      <c r="AD105" s="146"/>
      <c r="AE105" s="146"/>
      <c r="AF105" s="153"/>
      <c r="AG105" s="153"/>
      <c r="AH105" s="153"/>
      <c r="AI105" s="153"/>
      <c r="AJ105" s="153"/>
      <c r="AK105" s="153"/>
      <c r="AL105" s="153"/>
      <c r="AM105" s="153"/>
      <c r="AN105" s="153"/>
      <c r="AO105" s="153"/>
      <c r="AP105" s="153"/>
      <c r="AQ105" s="153"/>
      <c r="AR105" s="153"/>
      <c r="AS105" s="153"/>
      <c r="AT105" s="153"/>
      <c r="AU105" s="153"/>
      <c r="AV105" s="153"/>
      <c r="AW105" s="153"/>
      <c r="AX105" s="153"/>
      <c r="AY105" s="153"/>
      <c r="AZ105" s="153"/>
      <c r="BA105" s="153"/>
      <c r="BB105" s="153"/>
      <c r="BC105" s="153"/>
      <c r="BD105" s="153"/>
      <c r="BE105" s="153"/>
      <c r="BF105" s="153"/>
      <c r="BG105" s="153"/>
      <c r="BH105" s="153"/>
      <c r="BI105" s="153"/>
      <c r="BJ105" s="153"/>
      <c r="BK105" s="153"/>
      <c r="BL105" s="153"/>
      <c r="BM105" s="153"/>
      <c r="BN105" s="153"/>
      <c r="BO105" s="153"/>
      <c r="BP105" s="153"/>
      <c r="BQ105" s="153"/>
      <c r="BR105" s="153"/>
      <c r="BS105" s="153"/>
      <c r="BT105" s="153"/>
      <c r="BU105" s="153"/>
    </row>
    <row r="106" spans="1:73" s="105" customFormat="1" ht="18">
      <c r="A106" s="31"/>
      <c r="B106" s="31"/>
      <c r="C106" s="31"/>
      <c r="D106" s="31"/>
      <c r="E106" s="31"/>
      <c r="F106" s="31"/>
      <c r="G106" s="146"/>
      <c r="H106" s="146"/>
      <c r="I106" s="146"/>
      <c r="J106" s="146"/>
      <c r="K106" s="146"/>
      <c r="L106" s="146"/>
      <c r="M106" s="146"/>
      <c r="N106" s="146"/>
      <c r="O106" s="146"/>
      <c r="P106" s="146"/>
      <c r="Q106" s="146"/>
      <c r="R106" s="146"/>
      <c r="S106" s="146"/>
      <c r="T106" s="146"/>
      <c r="U106" s="146"/>
      <c r="V106" s="146"/>
      <c r="W106" s="153"/>
      <c r="X106" s="153"/>
      <c r="Y106" s="153"/>
      <c r="Z106" s="153"/>
      <c r="AA106" s="146"/>
      <c r="AB106" s="146"/>
      <c r="AC106" s="146"/>
      <c r="AD106" s="146"/>
      <c r="AE106" s="146"/>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c r="BE106" s="153"/>
      <c r="BF106" s="153"/>
      <c r="BG106" s="153"/>
      <c r="BH106" s="153"/>
      <c r="BI106" s="153"/>
      <c r="BJ106" s="153"/>
      <c r="BK106" s="153"/>
      <c r="BL106" s="153"/>
      <c r="BM106" s="153"/>
      <c r="BN106" s="153"/>
      <c r="BO106" s="153"/>
      <c r="BP106" s="153"/>
      <c r="BQ106" s="153"/>
      <c r="BR106" s="153"/>
      <c r="BS106" s="153"/>
      <c r="BT106" s="153"/>
      <c r="BU106" s="153"/>
    </row>
    <row r="107" spans="1:73" s="105" customFormat="1" ht="18">
      <c r="A107" s="31"/>
      <c r="B107" s="31"/>
      <c r="C107" s="31"/>
      <c r="D107" s="31"/>
      <c r="E107" s="31"/>
      <c r="F107" s="31"/>
      <c r="G107" s="146"/>
      <c r="H107" s="146"/>
      <c r="I107" s="146"/>
      <c r="J107" s="146"/>
      <c r="K107" s="146"/>
      <c r="L107" s="146"/>
      <c r="M107" s="146"/>
      <c r="N107" s="146"/>
      <c r="O107" s="146"/>
      <c r="P107" s="146"/>
      <c r="Q107" s="146"/>
      <c r="R107" s="146"/>
      <c r="S107" s="146"/>
      <c r="T107" s="146"/>
      <c r="U107" s="146"/>
      <c r="V107" s="146"/>
      <c r="W107" s="153"/>
      <c r="X107" s="153"/>
      <c r="Y107" s="153"/>
      <c r="Z107" s="153"/>
      <c r="AA107" s="146"/>
      <c r="AB107" s="146"/>
      <c r="AC107" s="146"/>
      <c r="AD107" s="146"/>
      <c r="AE107" s="146"/>
      <c r="AF107" s="153"/>
      <c r="AG107" s="153"/>
      <c r="AH107" s="153"/>
      <c r="AI107" s="153"/>
      <c r="AJ107" s="153"/>
      <c r="AK107" s="153"/>
      <c r="AL107" s="153"/>
      <c r="AM107" s="153"/>
      <c r="AN107" s="153"/>
      <c r="AO107" s="153"/>
      <c r="AP107" s="153"/>
      <c r="AQ107" s="153"/>
      <c r="AR107" s="153"/>
      <c r="AS107" s="153"/>
      <c r="AT107" s="153"/>
      <c r="AU107" s="153"/>
      <c r="AV107" s="153"/>
      <c r="AW107" s="153"/>
      <c r="AX107" s="153"/>
      <c r="AY107" s="153"/>
      <c r="AZ107" s="153"/>
      <c r="BA107" s="153"/>
      <c r="BB107" s="153"/>
      <c r="BC107" s="153"/>
      <c r="BD107" s="153"/>
      <c r="BE107" s="153"/>
      <c r="BF107" s="153"/>
      <c r="BG107" s="153"/>
      <c r="BH107" s="153"/>
      <c r="BI107" s="153"/>
      <c r="BJ107" s="153"/>
      <c r="BK107" s="153"/>
      <c r="BL107" s="153"/>
      <c r="BM107" s="153"/>
      <c r="BN107" s="153"/>
      <c r="BO107" s="153"/>
      <c r="BP107" s="153"/>
      <c r="BQ107" s="153"/>
      <c r="BR107" s="153"/>
      <c r="BS107" s="153"/>
      <c r="BT107" s="153"/>
      <c r="BU107" s="153"/>
    </row>
    <row r="108" spans="1:73" s="105" customFormat="1" ht="18">
      <c r="A108" s="31"/>
      <c r="B108" s="31"/>
      <c r="C108" s="31"/>
      <c r="D108" s="31"/>
      <c r="E108" s="31"/>
      <c r="F108" s="31"/>
      <c r="G108" s="146"/>
      <c r="H108" s="146"/>
      <c r="I108" s="146"/>
      <c r="J108" s="146"/>
      <c r="K108" s="146"/>
      <c r="L108" s="146"/>
      <c r="M108" s="146"/>
      <c r="N108" s="146"/>
      <c r="O108" s="146"/>
      <c r="P108" s="146"/>
      <c r="Q108" s="146"/>
      <c r="R108" s="146"/>
      <c r="S108" s="146"/>
      <c r="T108" s="146"/>
      <c r="U108" s="146"/>
      <c r="V108" s="146"/>
      <c r="W108" s="153"/>
      <c r="X108" s="153"/>
      <c r="Y108" s="153"/>
      <c r="Z108" s="153"/>
      <c r="AA108" s="146"/>
      <c r="AB108" s="146"/>
      <c r="AC108" s="146"/>
      <c r="AD108" s="146"/>
      <c r="AE108" s="146"/>
      <c r="AF108" s="153"/>
      <c r="AG108" s="153"/>
      <c r="AH108" s="153"/>
      <c r="AI108" s="153"/>
      <c r="AJ108" s="153"/>
      <c r="AK108" s="153"/>
      <c r="AL108" s="153"/>
      <c r="AM108" s="153"/>
      <c r="AN108" s="153"/>
      <c r="AO108" s="153"/>
      <c r="AP108" s="153"/>
      <c r="AQ108" s="153"/>
      <c r="AR108" s="153"/>
      <c r="AS108" s="153"/>
      <c r="AT108" s="153"/>
      <c r="AU108" s="153"/>
      <c r="AV108" s="153"/>
      <c r="AW108" s="153"/>
      <c r="AX108" s="153"/>
      <c r="AY108" s="153"/>
      <c r="AZ108" s="153"/>
      <c r="BA108" s="153"/>
      <c r="BB108" s="153"/>
      <c r="BC108" s="153"/>
      <c r="BD108" s="153"/>
      <c r="BE108" s="153"/>
      <c r="BF108" s="153"/>
      <c r="BG108" s="153"/>
      <c r="BH108" s="153"/>
      <c r="BI108" s="153"/>
      <c r="BJ108" s="153"/>
      <c r="BK108" s="153"/>
      <c r="BL108" s="153"/>
      <c r="BM108" s="153"/>
      <c r="BN108" s="153"/>
      <c r="BO108" s="153"/>
      <c r="BP108" s="153"/>
      <c r="BQ108" s="153"/>
      <c r="BR108" s="153"/>
      <c r="BS108" s="153"/>
      <c r="BT108" s="153"/>
      <c r="BU108" s="153"/>
    </row>
    <row r="109" spans="1:73" s="105" customFormat="1" ht="18">
      <c r="A109" s="31"/>
      <c r="B109" s="31"/>
      <c r="C109" s="31"/>
      <c r="D109" s="31"/>
      <c r="E109" s="31"/>
      <c r="F109" s="31"/>
      <c r="G109" s="146"/>
      <c r="H109" s="146"/>
      <c r="I109" s="146"/>
      <c r="J109" s="146"/>
      <c r="K109" s="146"/>
      <c r="L109" s="146"/>
      <c r="M109" s="146"/>
      <c r="N109" s="146"/>
      <c r="O109" s="146"/>
      <c r="P109" s="146"/>
      <c r="Q109" s="146"/>
      <c r="R109" s="146"/>
      <c r="S109" s="146"/>
      <c r="T109" s="146"/>
      <c r="U109" s="146"/>
      <c r="V109" s="146"/>
      <c r="W109" s="153"/>
      <c r="X109" s="153"/>
      <c r="Y109" s="153"/>
      <c r="Z109" s="153"/>
      <c r="AA109" s="146"/>
      <c r="AB109" s="146"/>
      <c r="AC109" s="146"/>
      <c r="AD109" s="146"/>
      <c r="AE109" s="146"/>
      <c r="AF109" s="153"/>
      <c r="AG109" s="153"/>
      <c r="AH109" s="153"/>
      <c r="AI109" s="153"/>
      <c r="AJ109" s="153"/>
      <c r="AK109" s="153"/>
      <c r="AL109" s="153"/>
      <c r="AM109" s="153"/>
      <c r="AN109" s="153"/>
      <c r="AO109" s="153"/>
      <c r="AP109" s="153"/>
      <c r="AQ109" s="153"/>
      <c r="AR109" s="153"/>
      <c r="AS109" s="153"/>
      <c r="AT109" s="153"/>
      <c r="AU109" s="153"/>
      <c r="AV109" s="153"/>
      <c r="AW109" s="153"/>
      <c r="AX109" s="153"/>
      <c r="AY109" s="153"/>
      <c r="AZ109" s="153"/>
      <c r="BA109" s="153"/>
      <c r="BB109" s="153"/>
      <c r="BC109" s="153"/>
      <c r="BD109" s="153"/>
      <c r="BE109" s="153"/>
      <c r="BF109" s="153"/>
      <c r="BG109" s="153"/>
      <c r="BH109" s="153"/>
      <c r="BI109" s="153"/>
      <c r="BJ109" s="153"/>
      <c r="BK109" s="153"/>
      <c r="BL109" s="153"/>
      <c r="BM109" s="153"/>
      <c r="BN109" s="153"/>
      <c r="BO109" s="153"/>
      <c r="BP109" s="153"/>
      <c r="BQ109" s="153"/>
      <c r="BR109" s="153"/>
      <c r="BS109" s="153"/>
      <c r="BT109" s="153"/>
      <c r="BU109" s="153"/>
    </row>
    <row r="110" spans="1:73" s="105" customFormat="1" ht="18">
      <c r="A110" s="31"/>
      <c r="B110" s="31"/>
      <c r="C110" s="31"/>
      <c r="D110" s="31"/>
      <c r="E110" s="31"/>
      <c r="F110" s="31"/>
      <c r="G110" s="146"/>
      <c r="H110" s="146"/>
      <c r="I110" s="146"/>
      <c r="J110" s="146"/>
      <c r="K110" s="146"/>
      <c r="L110" s="146"/>
      <c r="M110" s="146"/>
      <c r="N110" s="146"/>
      <c r="O110" s="146"/>
      <c r="P110" s="146"/>
      <c r="Q110" s="146"/>
      <c r="R110" s="146"/>
      <c r="S110" s="146"/>
      <c r="T110" s="146"/>
      <c r="U110" s="146"/>
      <c r="V110" s="146"/>
      <c r="W110" s="153"/>
      <c r="X110" s="153"/>
      <c r="Y110" s="153"/>
      <c r="Z110" s="153"/>
      <c r="AA110" s="146"/>
      <c r="AB110" s="146"/>
      <c r="AC110" s="146"/>
      <c r="AD110" s="146"/>
      <c r="AE110" s="146"/>
      <c r="AF110" s="153"/>
      <c r="AG110" s="153"/>
      <c r="AH110" s="153"/>
      <c r="AI110" s="153"/>
      <c r="AJ110" s="153"/>
      <c r="AK110" s="153"/>
      <c r="AL110" s="153"/>
      <c r="AM110" s="153"/>
      <c r="AN110" s="153"/>
      <c r="AO110" s="153"/>
      <c r="AP110" s="153"/>
      <c r="AQ110" s="153"/>
      <c r="AR110" s="153"/>
      <c r="AS110" s="153"/>
      <c r="AT110" s="153"/>
      <c r="AU110" s="153"/>
      <c r="AV110" s="153"/>
      <c r="AW110" s="153"/>
      <c r="AX110" s="153"/>
      <c r="AY110" s="153"/>
      <c r="AZ110" s="153"/>
      <c r="BA110" s="153"/>
      <c r="BB110" s="153"/>
      <c r="BC110" s="153"/>
      <c r="BD110" s="153"/>
      <c r="BE110" s="153"/>
      <c r="BF110" s="153"/>
      <c r="BG110" s="153"/>
      <c r="BH110" s="153"/>
      <c r="BI110" s="153"/>
      <c r="BJ110" s="153"/>
      <c r="BK110" s="153"/>
      <c r="BL110" s="153"/>
      <c r="BM110" s="153"/>
      <c r="BN110" s="153"/>
      <c r="BO110" s="153"/>
      <c r="BP110" s="153"/>
      <c r="BQ110" s="153"/>
      <c r="BR110" s="153"/>
      <c r="BS110" s="153"/>
      <c r="BT110" s="153"/>
      <c r="BU110" s="153"/>
    </row>
    <row r="111" spans="1:73" s="105" customFormat="1" ht="18">
      <c r="A111" s="31"/>
      <c r="B111" s="31"/>
      <c r="C111" s="31"/>
      <c r="D111" s="31"/>
      <c r="E111" s="31"/>
      <c r="F111" s="31"/>
      <c r="G111" s="146"/>
      <c r="H111" s="146"/>
      <c r="I111" s="146"/>
      <c r="J111" s="146"/>
      <c r="K111" s="146"/>
      <c r="L111" s="146"/>
      <c r="M111" s="146"/>
      <c r="N111" s="146"/>
      <c r="O111" s="146"/>
      <c r="P111" s="146"/>
      <c r="Q111" s="146"/>
      <c r="R111" s="146"/>
      <c r="S111" s="146"/>
      <c r="T111" s="146"/>
      <c r="U111" s="146"/>
      <c r="V111" s="146"/>
      <c r="W111" s="153"/>
      <c r="X111" s="153"/>
      <c r="Y111" s="153"/>
      <c r="Z111" s="153"/>
      <c r="AA111" s="146"/>
      <c r="AB111" s="146"/>
      <c r="AC111" s="146"/>
      <c r="AD111" s="146"/>
      <c r="AE111" s="146"/>
      <c r="AF111" s="153"/>
      <c r="AG111" s="153"/>
      <c r="AH111" s="153"/>
      <c r="AI111" s="153"/>
      <c r="AJ111" s="153"/>
      <c r="AK111" s="153"/>
      <c r="AL111" s="153"/>
      <c r="AM111" s="153"/>
      <c r="AN111" s="153"/>
      <c r="AO111" s="153"/>
      <c r="AP111" s="153"/>
      <c r="AQ111" s="153"/>
      <c r="AR111" s="153"/>
      <c r="AS111" s="153"/>
      <c r="AT111" s="153"/>
      <c r="AU111" s="153"/>
      <c r="AV111" s="153"/>
      <c r="AW111" s="153"/>
      <c r="AX111" s="153"/>
      <c r="AY111" s="153"/>
      <c r="AZ111" s="153"/>
      <c r="BA111" s="153"/>
      <c r="BB111" s="153"/>
      <c r="BC111" s="153"/>
      <c r="BD111" s="153"/>
      <c r="BE111" s="153"/>
      <c r="BF111" s="153"/>
      <c r="BG111" s="153"/>
      <c r="BH111" s="153"/>
      <c r="BI111" s="153"/>
      <c r="BJ111" s="153"/>
      <c r="BK111" s="153"/>
      <c r="BL111" s="153"/>
      <c r="BM111" s="153"/>
      <c r="BN111" s="153"/>
      <c r="BO111" s="153"/>
      <c r="BP111" s="153"/>
      <c r="BQ111" s="153"/>
      <c r="BR111" s="153"/>
      <c r="BS111" s="153"/>
      <c r="BT111" s="153"/>
      <c r="BU111" s="153"/>
    </row>
    <row r="112" spans="1:73" s="105" customFormat="1" ht="18">
      <c r="A112" s="31"/>
      <c r="B112" s="31"/>
      <c r="C112" s="31"/>
      <c r="D112" s="31"/>
      <c r="E112" s="31"/>
      <c r="F112" s="31"/>
      <c r="G112" s="146"/>
      <c r="H112" s="146"/>
      <c r="I112" s="146"/>
      <c r="J112" s="146"/>
      <c r="K112" s="146"/>
      <c r="L112" s="146"/>
      <c r="M112" s="146"/>
      <c r="N112" s="146"/>
      <c r="O112" s="146"/>
      <c r="P112" s="146"/>
      <c r="Q112" s="146"/>
      <c r="R112" s="146"/>
      <c r="S112" s="146"/>
      <c r="T112" s="146"/>
      <c r="U112" s="146"/>
      <c r="V112" s="146"/>
      <c r="W112" s="153"/>
      <c r="X112" s="153"/>
      <c r="Y112" s="153"/>
      <c r="Z112" s="153"/>
      <c r="AA112" s="146"/>
      <c r="AB112" s="146"/>
      <c r="AC112" s="146"/>
      <c r="AD112" s="146"/>
      <c r="AE112" s="146"/>
      <c r="AF112" s="153"/>
      <c r="AG112" s="153"/>
      <c r="AH112" s="153"/>
      <c r="AI112" s="153"/>
      <c r="AJ112" s="153"/>
      <c r="AK112" s="153"/>
      <c r="AL112" s="153"/>
      <c r="AM112" s="153"/>
      <c r="AN112" s="153"/>
      <c r="AO112" s="153"/>
      <c r="AP112" s="153"/>
      <c r="AQ112" s="153"/>
      <c r="AR112" s="153"/>
      <c r="AS112" s="153"/>
      <c r="AT112" s="153"/>
      <c r="AU112" s="153"/>
      <c r="AV112" s="153"/>
      <c r="AW112" s="153"/>
      <c r="AX112" s="153"/>
      <c r="AY112" s="153"/>
      <c r="AZ112" s="153"/>
      <c r="BA112" s="153"/>
      <c r="BB112" s="153"/>
      <c r="BC112" s="153"/>
      <c r="BD112" s="153"/>
      <c r="BE112" s="153"/>
      <c r="BF112" s="153"/>
      <c r="BG112" s="153"/>
      <c r="BH112" s="153"/>
      <c r="BI112" s="153"/>
      <c r="BJ112" s="153"/>
      <c r="BK112" s="153"/>
      <c r="BL112" s="153"/>
      <c r="BM112" s="153"/>
      <c r="BN112" s="153"/>
      <c r="BO112" s="153"/>
      <c r="BP112" s="153"/>
      <c r="BQ112" s="153"/>
      <c r="BR112" s="153"/>
      <c r="BS112" s="153"/>
      <c r="BT112" s="153"/>
      <c r="BU112" s="153"/>
    </row>
    <row r="113" spans="1:73" s="105" customFormat="1" ht="18">
      <c r="A113" s="31"/>
      <c r="B113" s="31"/>
      <c r="C113" s="31"/>
      <c r="D113" s="31"/>
      <c r="E113" s="31"/>
      <c r="F113" s="31"/>
      <c r="G113" s="146"/>
      <c r="H113" s="146"/>
      <c r="I113" s="146"/>
      <c r="J113" s="146"/>
      <c r="K113" s="146"/>
      <c r="L113" s="146"/>
      <c r="M113" s="146"/>
      <c r="N113" s="146"/>
      <c r="O113" s="146"/>
      <c r="P113" s="146"/>
      <c r="Q113" s="146"/>
      <c r="R113" s="146"/>
      <c r="S113" s="146"/>
      <c r="T113" s="146"/>
      <c r="U113" s="146"/>
      <c r="V113" s="146"/>
      <c r="W113" s="153"/>
      <c r="X113" s="153"/>
      <c r="Y113" s="153"/>
      <c r="Z113" s="153"/>
      <c r="AA113" s="146"/>
      <c r="AB113" s="146"/>
      <c r="AC113" s="146"/>
      <c r="AD113" s="146"/>
      <c r="AE113" s="146"/>
      <c r="AF113" s="153"/>
      <c r="AG113" s="153"/>
      <c r="AH113" s="153"/>
      <c r="AI113" s="153"/>
      <c r="AJ113" s="153"/>
      <c r="AK113" s="153"/>
      <c r="AL113" s="153"/>
      <c r="AM113" s="153"/>
      <c r="AN113" s="153"/>
      <c r="AO113" s="153"/>
      <c r="AP113" s="153"/>
      <c r="AQ113" s="153"/>
      <c r="AR113" s="153"/>
      <c r="AS113" s="153"/>
      <c r="AT113" s="153"/>
      <c r="AU113" s="153"/>
      <c r="AV113" s="153"/>
      <c r="AW113" s="153"/>
      <c r="AX113" s="153"/>
      <c r="AY113" s="153"/>
      <c r="AZ113" s="153"/>
      <c r="BA113" s="153"/>
      <c r="BB113" s="153"/>
      <c r="BC113" s="153"/>
      <c r="BD113" s="153"/>
      <c r="BE113" s="153"/>
      <c r="BF113" s="153"/>
      <c r="BG113" s="153"/>
      <c r="BH113" s="153"/>
      <c r="BI113" s="153"/>
      <c r="BJ113" s="153"/>
      <c r="BK113" s="153"/>
      <c r="BL113" s="153"/>
      <c r="BM113" s="153"/>
      <c r="BN113" s="153"/>
      <c r="BO113" s="153"/>
      <c r="BP113" s="153"/>
      <c r="BQ113" s="153"/>
      <c r="BR113" s="153"/>
      <c r="BS113" s="153"/>
      <c r="BT113" s="153"/>
      <c r="BU113" s="153"/>
    </row>
    <row r="114" spans="1:73" s="105" customFormat="1" ht="18">
      <c r="A114" s="31"/>
      <c r="B114" s="31"/>
      <c r="C114" s="31"/>
      <c r="D114" s="31"/>
      <c r="E114" s="31"/>
      <c r="F114" s="31"/>
      <c r="G114" s="146"/>
      <c r="H114" s="146"/>
      <c r="I114" s="146"/>
      <c r="J114" s="146"/>
      <c r="K114" s="146"/>
      <c r="L114" s="146"/>
      <c r="M114" s="146"/>
      <c r="N114" s="146"/>
      <c r="O114" s="146"/>
      <c r="P114" s="146"/>
      <c r="Q114" s="146"/>
      <c r="R114" s="146"/>
      <c r="S114" s="146"/>
      <c r="T114" s="146"/>
      <c r="U114" s="146"/>
      <c r="V114" s="146"/>
      <c r="W114" s="153"/>
      <c r="X114" s="153"/>
      <c r="Y114" s="153"/>
      <c r="Z114" s="153"/>
      <c r="AA114" s="146"/>
      <c r="AB114" s="146"/>
      <c r="AC114" s="146"/>
      <c r="AD114" s="146"/>
      <c r="AE114" s="146"/>
      <c r="AF114" s="153"/>
      <c r="AG114" s="153"/>
      <c r="AH114" s="153"/>
      <c r="AI114" s="153"/>
      <c r="AJ114" s="153"/>
      <c r="AK114" s="153"/>
      <c r="AL114" s="153"/>
      <c r="AM114" s="153"/>
      <c r="AN114" s="153"/>
      <c r="AO114" s="153"/>
      <c r="AP114" s="153"/>
      <c r="AQ114" s="153"/>
      <c r="AR114" s="153"/>
      <c r="AS114" s="153"/>
      <c r="AT114" s="153"/>
      <c r="AU114" s="153"/>
      <c r="AV114" s="153"/>
      <c r="AW114" s="153"/>
      <c r="AX114" s="153"/>
      <c r="AY114" s="153"/>
      <c r="AZ114" s="153"/>
      <c r="BA114" s="153"/>
      <c r="BB114" s="153"/>
      <c r="BC114" s="153"/>
      <c r="BD114" s="153"/>
      <c r="BE114" s="153"/>
      <c r="BF114" s="153"/>
      <c r="BG114" s="153"/>
      <c r="BH114" s="153"/>
      <c r="BI114" s="153"/>
      <c r="BJ114" s="153"/>
      <c r="BK114" s="153"/>
      <c r="BL114" s="153"/>
      <c r="BM114" s="153"/>
      <c r="BN114" s="153"/>
      <c r="BO114" s="153"/>
      <c r="BP114" s="153"/>
      <c r="BQ114" s="153"/>
      <c r="BR114" s="153"/>
      <c r="BS114" s="153"/>
      <c r="BT114" s="153"/>
      <c r="BU114" s="153"/>
    </row>
    <row r="115" spans="1:73" s="105" customFormat="1" ht="18">
      <c r="A115" s="31"/>
      <c r="B115" s="31"/>
      <c r="C115" s="31"/>
      <c r="D115" s="31"/>
      <c r="E115" s="31"/>
      <c r="F115" s="31"/>
      <c r="G115" s="146"/>
      <c r="H115" s="146"/>
      <c r="I115" s="146"/>
      <c r="J115" s="146"/>
      <c r="K115" s="146"/>
      <c r="L115" s="146"/>
      <c r="M115" s="146"/>
      <c r="N115" s="146"/>
      <c r="O115" s="146"/>
      <c r="P115" s="146"/>
      <c r="Q115" s="146"/>
      <c r="R115" s="146"/>
      <c r="S115" s="146"/>
      <c r="T115" s="146"/>
      <c r="U115" s="146"/>
      <c r="V115" s="146"/>
      <c r="W115" s="153"/>
      <c r="X115" s="153"/>
      <c r="Y115" s="153"/>
      <c r="Z115" s="153"/>
      <c r="AA115" s="146"/>
      <c r="AB115" s="146"/>
      <c r="AC115" s="146"/>
      <c r="AD115" s="146"/>
      <c r="AE115" s="146"/>
      <c r="AF115" s="153"/>
      <c r="AG115" s="153"/>
      <c r="AH115" s="153"/>
      <c r="AI115" s="153"/>
      <c r="AJ115" s="153"/>
      <c r="AK115" s="153"/>
      <c r="AL115" s="153"/>
      <c r="AM115" s="153"/>
      <c r="AN115" s="153"/>
      <c r="AO115" s="153"/>
      <c r="AP115" s="153"/>
      <c r="AQ115" s="153"/>
      <c r="AR115" s="153"/>
      <c r="AS115" s="153"/>
      <c r="AT115" s="153"/>
      <c r="AU115" s="153"/>
      <c r="AV115" s="153"/>
      <c r="AW115" s="153"/>
      <c r="AX115" s="153"/>
      <c r="AY115" s="153"/>
      <c r="AZ115" s="153"/>
      <c r="BA115" s="153"/>
      <c r="BB115" s="153"/>
      <c r="BC115" s="153"/>
      <c r="BD115" s="153"/>
      <c r="BE115" s="153"/>
      <c r="BF115" s="153"/>
      <c r="BG115" s="153"/>
      <c r="BH115" s="153"/>
      <c r="BI115" s="153"/>
      <c r="BJ115" s="153"/>
      <c r="BK115" s="153"/>
      <c r="BL115" s="153"/>
      <c r="BM115" s="153"/>
      <c r="BN115" s="153"/>
      <c r="BO115" s="153"/>
      <c r="BP115" s="153"/>
      <c r="BQ115" s="153"/>
      <c r="BR115" s="153"/>
      <c r="BS115" s="153"/>
      <c r="BT115" s="153"/>
      <c r="BU115" s="153"/>
    </row>
    <row r="116" spans="1:73" s="105" customFormat="1" ht="18">
      <c r="A116" s="31"/>
      <c r="B116" s="31"/>
      <c r="C116" s="31"/>
      <c r="D116" s="31"/>
      <c r="E116" s="31"/>
      <c r="F116" s="31"/>
      <c r="G116" s="146"/>
      <c r="H116" s="146"/>
      <c r="I116" s="146"/>
      <c r="J116" s="146"/>
      <c r="K116" s="146"/>
      <c r="L116" s="146"/>
      <c r="M116" s="146"/>
      <c r="N116" s="146"/>
      <c r="O116" s="146"/>
      <c r="P116" s="146"/>
      <c r="Q116" s="146"/>
      <c r="R116" s="146"/>
      <c r="S116" s="146"/>
      <c r="T116" s="146"/>
      <c r="U116" s="146"/>
      <c r="V116" s="146"/>
      <c r="W116" s="153"/>
      <c r="X116" s="153"/>
      <c r="Y116" s="153"/>
      <c r="Z116" s="153"/>
      <c r="AA116" s="146"/>
      <c r="AB116" s="146"/>
      <c r="AC116" s="146"/>
      <c r="AD116" s="146"/>
      <c r="AE116" s="146"/>
      <c r="AF116" s="153"/>
      <c r="AG116" s="153"/>
      <c r="AH116" s="153"/>
      <c r="AI116" s="153"/>
      <c r="AJ116" s="153"/>
      <c r="AK116" s="153"/>
      <c r="AL116" s="153"/>
      <c r="AM116" s="153"/>
      <c r="AN116" s="153"/>
      <c r="AO116" s="153"/>
      <c r="AP116" s="153"/>
      <c r="AQ116" s="153"/>
      <c r="AR116" s="153"/>
      <c r="AS116" s="153"/>
      <c r="AT116" s="153"/>
      <c r="AU116" s="153"/>
      <c r="AV116" s="153"/>
      <c r="AW116" s="153"/>
      <c r="AX116" s="153"/>
      <c r="AY116" s="153"/>
      <c r="AZ116" s="153"/>
      <c r="BA116" s="153"/>
      <c r="BB116" s="153"/>
      <c r="BC116" s="153"/>
      <c r="BD116" s="153"/>
      <c r="BE116" s="153"/>
      <c r="BF116" s="153"/>
      <c r="BG116" s="153"/>
      <c r="BH116" s="153"/>
      <c r="BI116" s="153"/>
      <c r="BJ116" s="153"/>
      <c r="BK116" s="153"/>
      <c r="BL116" s="153"/>
      <c r="BM116" s="153"/>
      <c r="BN116" s="153"/>
      <c r="BO116" s="153"/>
      <c r="BP116" s="153"/>
      <c r="BQ116" s="153"/>
      <c r="BR116" s="153"/>
      <c r="BS116" s="153"/>
      <c r="BT116" s="153"/>
      <c r="BU116" s="153"/>
    </row>
    <row r="117" spans="1:73" s="105" customFormat="1" ht="18">
      <c r="A117" s="31"/>
      <c r="B117" s="31"/>
      <c r="C117" s="31"/>
      <c r="D117" s="31"/>
      <c r="E117" s="31"/>
      <c r="F117" s="31"/>
      <c r="G117" s="146"/>
      <c r="H117" s="146"/>
      <c r="I117" s="146"/>
      <c r="J117" s="146"/>
      <c r="K117" s="146"/>
      <c r="L117" s="146"/>
      <c r="M117" s="146"/>
      <c r="N117" s="146"/>
      <c r="O117" s="146"/>
      <c r="P117" s="146"/>
      <c r="Q117" s="146"/>
      <c r="R117" s="146"/>
      <c r="S117" s="146"/>
      <c r="T117" s="146"/>
      <c r="U117" s="146"/>
      <c r="V117" s="146"/>
      <c r="W117" s="153"/>
      <c r="X117" s="153"/>
      <c r="Y117" s="153"/>
      <c r="Z117" s="153"/>
      <c r="AA117" s="146"/>
      <c r="AB117" s="146"/>
      <c r="AC117" s="146"/>
      <c r="AD117" s="146"/>
      <c r="AE117" s="146"/>
      <c r="AF117" s="153"/>
      <c r="AG117" s="153"/>
      <c r="AH117" s="153"/>
      <c r="AI117" s="153"/>
      <c r="AJ117" s="153"/>
      <c r="AK117" s="153"/>
      <c r="AL117" s="153"/>
      <c r="AM117" s="153"/>
      <c r="AN117" s="153"/>
      <c r="AO117" s="153"/>
      <c r="AP117" s="153"/>
      <c r="AQ117" s="153"/>
      <c r="AR117" s="153"/>
      <c r="AS117" s="153"/>
      <c r="AT117" s="153"/>
      <c r="AU117" s="153"/>
      <c r="AV117" s="153"/>
      <c r="AW117" s="153"/>
      <c r="AX117" s="153"/>
      <c r="AY117" s="153"/>
      <c r="AZ117" s="153"/>
      <c r="BA117" s="153"/>
      <c r="BB117" s="153"/>
      <c r="BC117" s="153"/>
      <c r="BD117" s="153"/>
      <c r="BE117" s="153"/>
      <c r="BF117" s="153"/>
      <c r="BG117" s="153"/>
      <c r="BH117" s="153"/>
      <c r="BI117" s="153"/>
      <c r="BJ117" s="153"/>
      <c r="BK117" s="153"/>
      <c r="BL117" s="153"/>
      <c r="BM117" s="153"/>
      <c r="BN117" s="153"/>
      <c r="BO117" s="153"/>
      <c r="BP117" s="153"/>
      <c r="BQ117" s="153"/>
      <c r="BR117" s="153"/>
      <c r="BS117" s="153"/>
      <c r="BT117" s="153"/>
      <c r="BU117" s="153"/>
    </row>
    <row r="118" spans="1:73" s="105" customFormat="1" ht="18">
      <c r="A118" s="31"/>
      <c r="B118" s="31"/>
      <c r="C118" s="31"/>
      <c r="D118" s="31"/>
      <c r="E118" s="31"/>
      <c r="F118" s="31"/>
      <c r="G118" s="146"/>
      <c r="H118" s="146"/>
      <c r="I118" s="146"/>
      <c r="J118" s="146"/>
      <c r="K118" s="146"/>
      <c r="L118" s="146"/>
      <c r="M118" s="146"/>
      <c r="N118" s="146"/>
      <c r="O118" s="146"/>
      <c r="P118" s="146"/>
      <c r="Q118" s="146"/>
      <c r="R118" s="146"/>
      <c r="S118" s="146"/>
      <c r="T118" s="146"/>
      <c r="U118" s="146"/>
      <c r="V118" s="146"/>
      <c r="W118" s="153"/>
      <c r="X118" s="153"/>
      <c r="Y118" s="153"/>
      <c r="Z118" s="153"/>
      <c r="AA118" s="146"/>
      <c r="AB118" s="146"/>
      <c r="AC118" s="146"/>
      <c r="AD118" s="146"/>
      <c r="AE118" s="146"/>
      <c r="AF118" s="153"/>
      <c r="AG118" s="153"/>
      <c r="AH118" s="153"/>
      <c r="AI118" s="153"/>
      <c r="AJ118" s="153"/>
      <c r="AK118" s="153"/>
      <c r="AL118" s="153"/>
      <c r="AM118" s="153"/>
      <c r="AN118" s="153"/>
      <c r="AO118" s="153"/>
      <c r="AP118" s="153"/>
      <c r="AQ118" s="153"/>
      <c r="AR118" s="153"/>
      <c r="AS118" s="153"/>
      <c r="AT118" s="153"/>
      <c r="AU118" s="153"/>
      <c r="AV118" s="153"/>
      <c r="AW118" s="153"/>
      <c r="AX118" s="153"/>
      <c r="AY118" s="153"/>
      <c r="AZ118" s="153"/>
      <c r="BA118" s="153"/>
      <c r="BB118" s="153"/>
      <c r="BC118" s="153"/>
      <c r="BD118" s="153"/>
      <c r="BE118" s="153"/>
      <c r="BF118" s="153"/>
      <c r="BG118" s="153"/>
      <c r="BH118" s="153"/>
      <c r="BI118" s="153"/>
      <c r="BJ118" s="153"/>
      <c r="BK118" s="153"/>
      <c r="BL118" s="153"/>
      <c r="BM118" s="153"/>
      <c r="BN118" s="153"/>
      <c r="BO118" s="153"/>
      <c r="BP118" s="153"/>
      <c r="BQ118" s="153"/>
      <c r="BR118" s="153"/>
      <c r="BS118" s="153"/>
      <c r="BT118" s="153"/>
      <c r="BU118" s="153"/>
    </row>
    <row r="119" spans="1:73" s="105" customFormat="1" ht="18">
      <c r="A119" s="31"/>
      <c r="B119" s="31"/>
      <c r="C119" s="31"/>
      <c r="D119" s="31"/>
      <c r="E119" s="31"/>
      <c r="F119" s="31"/>
      <c r="G119" s="146"/>
      <c r="H119" s="146"/>
      <c r="I119" s="146"/>
      <c r="J119" s="146"/>
      <c r="K119" s="146"/>
      <c r="L119" s="146"/>
      <c r="M119" s="146"/>
      <c r="N119" s="146"/>
      <c r="O119" s="146"/>
      <c r="P119" s="146"/>
      <c r="Q119" s="146"/>
      <c r="R119" s="146"/>
      <c r="S119" s="146"/>
      <c r="T119" s="146"/>
      <c r="U119" s="146"/>
      <c r="V119" s="146"/>
      <c r="W119" s="153"/>
      <c r="X119" s="153"/>
      <c r="Y119" s="153"/>
      <c r="Z119" s="153"/>
      <c r="AA119" s="146"/>
      <c r="AB119" s="146"/>
      <c r="AC119" s="146"/>
      <c r="AD119" s="146"/>
      <c r="AE119" s="146"/>
      <c r="AF119" s="153"/>
      <c r="AG119" s="153"/>
      <c r="AH119" s="153"/>
      <c r="AI119" s="153"/>
      <c r="AJ119" s="153"/>
      <c r="AK119" s="153"/>
      <c r="AL119" s="153"/>
      <c r="AM119" s="153"/>
      <c r="AN119" s="153"/>
      <c r="AO119" s="153"/>
      <c r="AP119" s="153"/>
      <c r="AQ119" s="153"/>
      <c r="AR119" s="153"/>
      <c r="AS119" s="153"/>
      <c r="AT119" s="153"/>
      <c r="AU119" s="153"/>
      <c r="AV119" s="153"/>
      <c r="AW119" s="153"/>
      <c r="AX119" s="153"/>
      <c r="AY119" s="153"/>
      <c r="AZ119" s="153"/>
      <c r="BA119" s="153"/>
      <c r="BB119" s="153"/>
      <c r="BC119" s="153"/>
      <c r="BD119" s="153"/>
      <c r="BE119" s="153"/>
      <c r="BF119" s="153"/>
      <c r="BG119" s="153"/>
      <c r="BH119" s="153"/>
      <c r="BI119" s="153"/>
      <c r="BJ119" s="153"/>
      <c r="BK119" s="153"/>
      <c r="BL119" s="153"/>
      <c r="BM119" s="153"/>
      <c r="BN119" s="153"/>
      <c r="BO119" s="153"/>
      <c r="BP119" s="153"/>
      <c r="BQ119" s="153"/>
      <c r="BR119" s="153"/>
      <c r="BS119" s="153"/>
      <c r="BT119" s="153"/>
      <c r="BU119" s="153"/>
    </row>
    <row r="120" spans="1:73" s="105" customFormat="1" ht="18">
      <c r="A120" s="31"/>
      <c r="B120" s="31"/>
      <c r="C120" s="31"/>
      <c r="D120" s="31"/>
      <c r="E120" s="31"/>
      <c r="F120" s="31"/>
      <c r="G120" s="146"/>
      <c r="H120" s="146"/>
      <c r="I120" s="146"/>
      <c r="J120" s="146"/>
      <c r="K120" s="146"/>
      <c r="L120" s="146"/>
      <c r="M120" s="146"/>
      <c r="N120" s="146"/>
      <c r="O120" s="146"/>
      <c r="P120" s="146"/>
      <c r="Q120" s="146"/>
      <c r="R120" s="146"/>
      <c r="S120" s="146"/>
      <c r="T120" s="146"/>
      <c r="U120" s="146"/>
      <c r="V120" s="146"/>
      <c r="W120" s="153"/>
      <c r="X120" s="153"/>
      <c r="Y120" s="153"/>
      <c r="Z120" s="153"/>
      <c r="AA120" s="146"/>
      <c r="AB120" s="146"/>
      <c r="AC120" s="146"/>
      <c r="AD120" s="146"/>
      <c r="AE120" s="146"/>
      <c r="AF120" s="153"/>
      <c r="AG120" s="153"/>
      <c r="AH120" s="153"/>
      <c r="AI120" s="153"/>
      <c r="AJ120" s="153"/>
      <c r="AK120" s="153"/>
      <c r="AL120" s="153"/>
      <c r="AM120" s="153"/>
      <c r="AN120" s="153"/>
      <c r="AO120" s="153"/>
      <c r="AP120" s="153"/>
      <c r="AQ120" s="153"/>
      <c r="AR120" s="153"/>
      <c r="AS120" s="153"/>
      <c r="AT120" s="153"/>
      <c r="AU120" s="153"/>
      <c r="AV120" s="153"/>
      <c r="AW120" s="153"/>
      <c r="AX120" s="153"/>
      <c r="AY120" s="153"/>
      <c r="AZ120" s="153"/>
      <c r="BA120" s="153"/>
      <c r="BB120" s="153"/>
      <c r="BC120" s="153"/>
      <c r="BD120" s="153"/>
      <c r="BE120" s="153"/>
      <c r="BF120" s="153"/>
      <c r="BG120" s="153"/>
      <c r="BH120" s="153"/>
      <c r="BI120" s="153"/>
      <c r="BJ120" s="153"/>
      <c r="BK120" s="153"/>
      <c r="BL120" s="153"/>
      <c r="BM120" s="153"/>
      <c r="BN120" s="153"/>
      <c r="BO120" s="153"/>
      <c r="BP120" s="153"/>
      <c r="BQ120" s="153"/>
      <c r="BR120" s="153"/>
      <c r="BS120" s="153"/>
      <c r="BT120" s="153"/>
      <c r="BU120" s="153"/>
    </row>
    <row r="121" spans="1:73" s="105" customFormat="1" ht="18">
      <c r="A121" s="31"/>
      <c r="B121" s="31"/>
      <c r="C121" s="31"/>
      <c r="D121" s="31"/>
      <c r="E121" s="31"/>
      <c r="F121" s="31"/>
      <c r="G121" s="146"/>
      <c r="H121" s="146"/>
      <c r="I121" s="146"/>
      <c r="J121" s="146"/>
      <c r="K121" s="146"/>
      <c r="L121" s="146"/>
      <c r="M121" s="146"/>
      <c r="N121" s="146"/>
      <c r="O121" s="146"/>
      <c r="P121" s="146"/>
      <c r="Q121" s="146"/>
      <c r="R121" s="146"/>
      <c r="S121" s="146"/>
      <c r="T121" s="146"/>
      <c r="U121" s="146"/>
      <c r="V121" s="146"/>
      <c r="W121" s="153"/>
      <c r="X121" s="153"/>
      <c r="Y121" s="153"/>
      <c r="Z121" s="153"/>
      <c r="AA121" s="146"/>
      <c r="AB121" s="146"/>
      <c r="AC121" s="146"/>
      <c r="AD121" s="146"/>
      <c r="AE121" s="146"/>
      <c r="AF121" s="153"/>
      <c r="AG121" s="153"/>
      <c r="AH121" s="153"/>
      <c r="AI121" s="153"/>
      <c r="AJ121" s="153"/>
      <c r="AK121" s="153"/>
      <c r="AL121" s="153"/>
      <c r="AM121" s="153"/>
      <c r="AN121" s="153"/>
      <c r="AO121" s="153"/>
      <c r="AP121" s="153"/>
      <c r="AQ121" s="153"/>
      <c r="AR121" s="153"/>
      <c r="AS121" s="153"/>
      <c r="AT121" s="153"/>
      <c r="AU121" s="153"/>
      <c r="AV121" s="153"/>
      <c r="AW121" s="153"/>
      <c r="AX121" s="153"/>
      <c r="AY121" s="153"/>
      <c r="AZ121" s="153"/>
      <c r="BA121" s="153"/>
      <c r="BB121" s="153"/>
      <c r="BC121" s="153"/>
      <c r="BD121" s="153"/>
      <c r="BE121" s="153"/>
      <c r="BF121" s="153"/>
      <c r="BG121" s="153"/>
      <c r="BH121" s="153"/>
      <c r="BI121" s="153"/>
      <c r="BJ121" s="153"/>
      <c r="BK121" s="153"/>
      <c r="BL121" s="153"/>
      <c r="BM121" s="153"/>
      <c r="BN121" s="153"/>
      <c r="BO121" s="153"/>
      <c r="BP121" s="153"/>
      <c r="BQ121" s="153"/>
      <c r="BR121" s="153"/>
      <c r="BS121" s="153"/>
      <c r="BT121" s="153"/>
      <c r="BU121" s="153"/>
    </row>
    <row r="122" spans="1:73" s="105" customFormat="1" ht="18">
      <c r="A122" s="31"/>
      <c r="B122" s="31"/>
      <c r="C122" s="31"/>
      <c r="D122" s="31"/>
      <c r="E122" s="31"/>
      <c r="F122" s="31"/>
      <c r="G122" s="146"/>
      <c r="H122" s="146"/>
      <c r="I122" s="146"/>
      <c r="J122" s="146"/>
      <c r="K122" s="146"/>
      <c r="L122" s="146"/>
      <c r="M122" s="146"/>
      <c r="N122" s="146"/>
      <c r="O122" s="146"/>
      <c r="P122" s="146"/>
      <c r="Q122" s="146"/>
      <c r="R122" s="146"/>
      <c r="S122" s="146"/>
      <c r="T122" s="146"/>
      <c r="U122" s="146"/>
      <c r="V122" s="146"/>
      <c r="W122" s="153"/>
      <c r="X122" s="153"/>
      <c r="Y122" s="153"/>
      <c r="Z122" s="153"/>
      <c r="AA122" s="146"/>
      <c r="AB122" s="146"/>
      <c r="AC122" s="146"/>
      <c r="AD122" s="146"/>
      <c r="AE122" s="146"/>
      <c r="AF122" s="153"/>
      <c r="AG122" s="153"/>
      <c r="AH122" s="153"/>
      <c r="AI122" s="153"/>
      <c r="AJ122" s="153"/>
      <c r="AK122" s="153"/>
      <c r="AL122" s="153"/>
      <c r="AM122" s="153"/>
      <c r="AN122" s="153"/>
      <c r="AO122" s="153"/>
      <c r="AP122" s="153"/>
      <c r="AQ122" s="153"/>
      <c r="AR122" s="153"/>
      <c r="AS122" s="153"/>
      <c r="AT122" s="153"/>
      <c r="AU122" s="153"/>
      <c r="AV122" s="153"/>
      <c r="AW122" s="153"/>
      <c r="AX122" s="153"/>
      <c r="AY122" s="153"/>
      <c r="AZ122" s="153"/>
      <c r="BA122" s="153"/>
      <c r="BB122" s="153"/>
      <c r="BC122" s="153"/>
      <c r="BD122" s="153"/>
      <c r="BE122" s="153"/>
      <c r="BF122" s="153"/>
      <c r="BG122" s="153"/>
      <c r="BH122" s="153"/>
      <c r="BI122" s="153"/>
      <c r="BJ122" s="153"/>
      <c r="BK122" s="153"/>
      <c r="BL122" s="153"/>
      <c r="BM122" s="153"/>
      <c r="BN122" s="153"/>
      <c r="BO122" s="153"/>
      <c r="BP122" s="153"/>
      <c r="BQ122" s="153"/>
      <c r="BR122" s="153"/>
      <c r="BS122" s="153"/>
      <c r="BT122" s="153"/>
      <c r="BU122" s="153"/>
    </row>
    <row r="123" spans="1:73" s="105" customFormat="1" ht="18">
      <c r="A123" s="31"/>
      <c r="B123" s="31"/>
      <c r="C123" s="31"/>
      <c r="D123" s="31"/>
      <c r="E123" s="31"/>
      <c r="F123" s="31"/>
      <c r="G123" s="146"/>
      <c r="H123" s="146"/>
      <c r="I123" s="146"/>
      <c r="J123" s="146"/>
      <c r="K123" s="146"/>
      <c r="L123" s="146"/>
      <c r="M123" s="146"/>
      <c r="N123" s="146"/>
      <c r="O123" s="146"/>
      <c r="P123" s="146"/>
      <c r="Q123" s="146"/>
      <c r="R123" s="146"/>
      <c r="S123" s="146"/>
      <c r="T123" s="146"/>
      <c r="U123" s="146"/>
      <c r="V123" s="146"/>
      <c r="W123" s="153"/>
      <c r="X123" s="153"/>
      <c r="Y123" s="153"/>
      <c r="Z123" s="153"/>
      <c r="AA123" s="146"/>
      <c r="AB123" s="146"/>
      <c r="AC123" s="146"/>
      <c r="AD123" s="146"/>
      <c r="AE123" s="146"/>
      <c r="AF123" s="153"/>
      <c r="AG123" s="153"/>
      <c r="AH123" s="153"/>
      <c r="AI123" s="153"/>
      <c r="AJ123" s="153"/>
      <c r="AK123" s="153"/>
      <c r="AL123" s="153"/>
      <c r="AM123" s="153"/>
      <c r="AN123" s="153"/>
      <c r="AO123" s="153"/>
      <c r="AP123" s="153"/>
      <c r="AQ123" s="153"/>
      <c r="AR123" s="153"/>
      <c r="AS123" s="153"/>
      <c r="AT123" s="153"/>
      <c r="AU123" s="153"/>
      <c r="AV123" s="153"/>
      <c r="AW123" s="153"/>
      <c r="AX123" s="153"/>
      <c r="AY123" s="153"/>
      <c r="AZ123" s="153"/>
      <c r="BA123" s="153"/>
      <c r="BB123" s="153"/>
      <c r="BC123" s="153"/>
      <c r="BD123" s="153"/>
      <c r="BE123" s="153"/>
      <c r="BF123" s="153"/>
      <c r="BG123" s="153"/>
      <c r="BH123" s="153"/>
      <c r="BI123" s="153"/>
      <c r="BJ123" s="153"/>
      <c r="BK123" s="153"/>
      <c r="BL123" s="153"/>
      <c r="BM123" s="153"/>
      <c r="BN123" s="153"/>
      <c r="BO123" s="153"/>
      <c r="BP123" s="153"/>
      <c r="BQ123" s="153"/>
      <c r="BR123" s="153"/>
      <c r="BS123" s="153"/>
      <c r="BT123" s="153"/>
      <c r="BU123" s="153"/>
    </row>
    <row r="124" spans="1:73" s="105" customFormat="1" ht="18">
      <c r="A124" s="31"/>
      <c r="B124" s="31"/>
      <c r="C124" s="31"/>
      <c r="D124" s="31"/>
      <c r="E124" s="31"/>
      <c r="F124" s="31"/>
      <c r="G124" s="146"/>
      <c r="H124" s="146"/>
      <c r="I124" s="146"/>
      <c r="J124" s="146"/>
      <c r="K124" s="146"/>
      <c r="L124" s="146"/>
      <c r="M124" s="146"/>
      <c r="N124" s="146"/>
      <c r="O124" s="146"/>
      <c r="P124" s="146"/>
      <c r="Q124" s="146"/>
      <c r="R124" s="146"/>
      <c r="S124" s="146"/>
      <c r="T124" s="146"/>
      <c r="U124" s="146"/>
      <c r="V124" s="146"/>
      <c r="W124" s="153"/>
      <c r="X124" s="153"/>
      <c r="Y124" s="153"/>
      <c r="Z124" s="153"/>
      <c r="AA124" s="146"/>
      <c r="AB124" s="146"/>
      <c r="AC124" s="146"/>
      <c r="AD124" s="146"/>
      <c r="AE124" s="146"/>
      <c r="AF124" s="153"/>
      <c r="AG124" s="153"/>
      <c r="AH124" s="153"/>
      <c r="AI124" s="153"/>
      <c r="AJ124" s="153"/>
      <c r="AK124" s="153"/>
      <c r="AL124" s="153"/>
      <c r="AM124" s="153"/>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3"/>
      <c r="BQ124" s="153"/>
      <c r="BR124" s="153"/>
      <c r="BS124" s="153"/>
      <c r="BT124" s="153"/>
      <c r="BU124" s="153"/>
    </row>
    <row r="125" spans="1:73" s="105" customFormat="1" ht="18">
      <c r="A125" s="31"/>
      <c r="B125" s="31"/>
      <c r="C125" s="31"/>
      <c r="D125" s="31"/>
      <c r="E125" s="31"/>
      <c r="F125" s="31"/>
      <c r="G125" s="146"/>
      <c r="H125" s="146"/>
      <c r="I125" s="146"/>
      <c r="J125" s="146"/>
      <c r="K125" s="146"/>
      <c r="L125" s="146"/>
      <c r="M125" s="146"/>
      <c r="N125" s="146"/>
      <c r="O125" s="146"/>
      <c r="P125" s="146"/>
      <c r="Q125" s="146"/>
      <c r="R125" s="146"/>
      <c r="S125" s="146"/>
      <c r="T125" s="146"/>
      <c r="U125" s="146"/>
      <c r="V125" s="146"/>
      <c r="W125" s="153"/>
      <c r="X125" s="153"/>
      <c r="Y125" s="153"/>
      <c r="Z125" s="153"/>
      <c r="AA125" s="146"/>
      <c r="AB125" s="146"/>
      <c r="AC125" s="146"/>
      <c r="AD125" s="146"/>
      <c r="AE125" s="146"/>
      <c r="AF125" s="153"/>
      <c r="AG125" s="153"/>
      <c r="AH125" s="153"/>
      <c r="AI125" s="153"/>
      <c r="AJ125" s="153"/>
      <c r="AK125" s="153"/>
      <c r="AL125" s="153"/>
      <c r="AM125" s="153"/>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3"/>
      <c r="BQ125" s="153"/>
      <c r="BR125" s="153"/>
      <c r="BS125" s="153"/>
      <c r="BT125" s="153"/>
      <c r="BU125" s="153"/>
    </row>
    <row r="126" spans="1:73" s="105" customFormat="1" ht="18">
      <c r="A126" s="31"/>
      <c r="B126" s="31"/>
      <c r="C126" s="31"/>
      <c r="D126" s="31"/>
      <c r="E126" s="31"/>
      <c r="F126" s="31"/>
      <c r="G126" s="146"/>
      <c r="H126" s="146"/>
      <c r="I126" s="146"/>
      <c r="J126" s="146"/>
      <c r="K126" s="146"/>
      <c r="L126" s="146"/>
      <c r="M126" s="146"/>
      <c r="N126" s="146"/>
      <c r="O126" s="146"/>
      <c r="P126" s="146"/>
      <c r="Q126" s="146"/>
      <c r="R126" s="146"/>
      <c r="S126" s="146"/>
      <c r="T126" s="146"/>
      <c r="U126" s="146"/>
      <c r="V126" s="146"/>
      <c r="W126" s="153"/>
      <c r="X126" s="153"/>
      <c r="Y126" s="153"/>
      <c r="Z126" s="153"/>
      <c r="AA126" s="146"/>
      <c r="AB126" s="146"/>
      <c r="AC126" s="146"/>
      <c r="AD126" s="146"/>
      <c r="AE126" s="146"/>
      <c r="AF126" s="153"/>
      <c r="AG126" s="153"/>
      <c r="AH126" s="153"/>
      <c r="AI126" s="153"/>
      <c r="AJ126" s="153"/>
      <c r="AK126" s="153"/>
      <c r="AL126" s="153"/>
      <c r="AM126" s="153"/>
      <c r="AN126" s="153"/>
      <c r="AO126" s="153"/>
      <c r="AP126" s="153"/>
      <c r="AQ126" s="153"/>
      <c r="AR126" s="153"/>
      <c r="AS126" s="153"/>
      <c r="AT126" s="153"/>
      <c r="AU126" s="153"/>
      <c r="AV126" s="153"/>
      <c r="AW126" s="153"/>
      <c r="AX126" s="153"/>
      <c r="AY126" s="153"/>
      <c r="AZ126" s="153"/>
      <c r="BA126" s="153"/>
      <c r="BB126" s="153"/>
      <c r="BC126" s="153"/>
      <c r="BD126" s="153"/>
      <c r="BE126" s="153"/>
      <c r="BF126" s="153"/>
      <c r="BG126" s="153"/>
      <c r="BH126" s="153"/>
      <c r="BI126" s="153"/>
      <c r="BJ126" s="153"/>
      <c r="BK126" s="153"/>
      <c r="BL126" s="153"/>
      <c r="BM126" s="153"/>
      <c r="BN126" s="153"/>
      <c r="BO126" s="153"/>
      <c r="BP126" s="153"/>
      <c r="BQ126" s="153"/>
      <c r="BR126" s="153"/>
      <c r="BS126" s="153"/>
      <c r="BT126" s="153"/>
      <c r="BU126" s="153"/>
    </row>
    <row r="127" spans="1:73" s="105" customFormat="1" ht="18">
      <c r="A127" s="31"/>
      <c r="B127" s="31"/>
      <c r="C127" s="31"/>
      <c r="D127" s="31"/>
      <c r="E127" s="31"/>
      <c r="F127" s="31"/>
      <c r="G127" s="146"/>
      <c r="H127" s="146"/>
      <c r="I127" s="146"/>
      <c r="J127" s="146"/>
      <c r="K127" s="146"/>
      <c r="L127" s="146"/>
      <c r="M127" s="146"/>
      <c r="N127" s="146"/>
      <c r="O127" s="146"/>
      <c r="P127" s="146"/>
      <c r="Q127" s="146"/>
      <c r="R127" s="146"/>
      <c r="S127" s="146"/>
      <c r="T127" s="146"/>
      <c r="U127" s="146"/>
      <c r="V127" s="146"/>
      <c r="W127" s="153"/>
      <c r="X127" s="153"/>
      <c r="Y127" s="153"/>
      <c r="Z127" s="153"/>
      <c r="AA127" s="146"/>
      <c r="AB127" s="146"/>
      <c r="AC127" s="146"/>
      <c r="AD127" s="146"/>
      <c r="AE127" s="146"/>
      <c r="AF127" s="153"/>
      <c r="AG127" s="153"/>
      <c r="AH127" s="153"/>
      <c r="AI127" s="153"/>
      <c r="AJ127" s="153"/>
      <c r="AK127" s="153"/>
      <c r="AL127" s="153"/>
      <c r="AM127" s="153"/>
      <c r="AN127" s="153"/>
      <c r="AO127" s="153"/>
      <c r="AP127" s="153"/>
      <c r="AQ127" s="153"/>
      <c r="AR127" s="153"/>
      <c r="AS127" s="153"/>
      <c r="AT127" s="153"/>
      <c r="AU127" s="153"/>
      <c r="AV127" s="153"/>
      <c r="AW127" s="153"/>
      <c r="AX127" s="153"/>
      <c r="AY127" s="153"/>
      <c r="AZ127" s="153"/>
      <c r="BA127" s="153"/>
      <c r="BB127" s="153"/>
      <c r="BC127" s="153"/>
      <c r="BD127" s="153"/>
      <c r="BE127" s="153"/>
      <c r="BF127" s="153"/>
      <c r="BG127" s="153"/>
      <c r="BH127" s="153"/>
      <c r="BI127" s="153"/>
      <c r="BJ127" s="153"/>
      <c r="BK127" s="153"/>
      <c r="BL127" s="153"/>
      <c r="BM127" s="153"/>
      <c r="BN127" s="153"/>
      <c r="BO127" s="153"/>
      <c r="BP127" s="153"/>
      <c r="BQ127" s="153"/>
      <c r="BR127" s="153"/>
      <c r="BS127" s="153"/>
      <c r="BT127" s="153"/>
      <c r="BU127" s="153"/>
    </row>
    <row r="128" spans="1:73" s="105" customFormat="1" ht="18">
      <c r="A128" s="31"/>
      <c r="B128" s="31"/>
      <c r="C128" s="31"/>
      <c r="D128" s="31"/>
      <c r="E128" s="31"/>
      <c r="F128" s="31"/>
      <c r="G128" s="146"/>
      <c r="H128" s="146"/>
      <c r="I128" s="146"/>
      <c r="J128" s="146"/>
      <c r="K128" s="146"/>
      <c r="L128" s="146"/>
      <c r="M128" s="146"/>
      <c r="N128" s="146"/>
      <c r="O128" s="146"/>
      <c r="P128" s="146"/>
      <c r="Q128" s="146"/>
      <c r="R128" s="146"/>
      <c r="S128" s="146"/>
      <c r="T128" s="146"/>
      <c r="U128" s="146"/>
      <c r="V128" s="146"/>
      <c r="W128" s="153"/>
      <c r="X128" s="153"/>
      <c r="Y128" s="153"/>
      <c r="Z128" s="153"/>
      <c r="AA128" s="146"/>
      <c r="AB128" s="146"/>
      <c r="AC128" s="146"/>
      <c r="AD128" s="146"/>
      <c r="AE128" s="146"/>
      <c r="AF128" s="153"/>
      <c r="AG128" s="153"/>
      <c r="AH128" s="153"/>
      <c r="AI128" s="153"/>
      <c r="AJ128" s="153"/>
      <c r="AK128" s="153"/>
      <c r="AL128" s="153"/>
      <c r="AM128" s="153"/>
      <c r="AN128" s="153"/>
      <c r="AO128" s="153"/>
      <c r="AP128" s="153"/>
      <c r="AQ128" s="153"/>
      <c r="AR128" s="153"/>
      <c r="AS128" s="153"/>
      <c r="AT128" s="153"/>
      <c r="AU128" s="153"/>
      <c r="AV128" s="153"/>
      <c r="AW128" s="153"/>
      <c r="AX128" s="153"/>
      <c r="AY128" s="153"/>
      <c r="AZ128" s="153"/>
      <c r="BA128" s="153"/>
      <c r="BB128" s="153"/>
      <c r="BC128" s="153"/>
      <c r="BD128" s="153"/>
      <c r="BE128" s="153"/>
      <c r="BF128" s="153"/>
      <c r="BG128" s="153"/>
      <c r="BH128" s="153"/>
      <c r="BI128" s="153"/>
      <c r="BJ128" s="153"/>
      <c r="BK128" s="153"/>
      <c r="BL128" s="153"/>
      <c r="BM128" s="153"/>
      <c r="BN128" s="153"/>
      <c r="BO128" s="153"/>
      <c r="BP128" s="153"/>
      <c r="BQ128" s="153"/>
      <c r="BR128" s="153"/>
      <c r="BS128" s="153"/>
      <c r="BT128" s="153"/>
      <c r="BU128" s="153"/>
    </row>
    <row r="129" spans="1:73" s="105" customFormat="1" ht="18">
      <c r="A129" s="31"/>
      <c r="B129" s="31"/>
      <c r="C129" s="31"/>
      <c r="D129" s="31"/>
      <c r="E129" s="31"/>
      <c r="F129" s="31"/>
      <c r="G129" s="146"/>
      <c r="H129" s="146"/>
      <c r="I129" s="146"/>
      <c r="J129" s="146"/>
      <c r="K129" s="146"/>
      <c r="L129" s="146"/>
      <c r="M129" s="146"/>
      <c r="N129" s="146"/>
      <c r="O129" s="146"/>
      <c r="P129" s="146"/>
      <c r="Q129" s="146"/>
      <c r="R129" s="146"/>
      <c r="S129" s="146"/>
      <c r="T129" s="146"/>
      <c r="U129" s="146"/>
      <c r="V129" s="146"/>
      <c r="W129" s="153"/>
      <c r="X129" s="153"/>
      <c r="Y129" s="153"/>
      <c r="Z129" s="153"/>
      <c r="AA129" s="146"/>
      <c r="AB129" s="146"/>
      <c r="AC129" s="146"/>
      <c r="AD129" s="146"/>
      <c r="AE129" s="146"/>
      <c r="AF129" s="153"/>
      <c r="AG129" s="153"/>
      <c r="AH129" s="153"/>
      <c r="AI129" s="153"/>
      <c r="AJ129" s="153"/>
      <c r="AK129" s="153"/>
      <c r="AL129" s="153"/>
      <c r="AM129" s="153"/>
      <c r="AN129" s="153"/>
      <c r="AO129" s="153"/>
      <c r="AP129" s="153"/>
      <c r="AQ129" s="153"/>
      <c r="AR129" s="153"/>
      <c r="AS129" s="153"/>
      <c r="AT129" s="153"/>
      <c r="AU129" s="153"/>
      <c r="AV129" s="153"/>
      <c r="AW129" s="153"/>
      <c r="AX129" s="153"/>
      <c r="AY129" s="153"/>
      <c r="AZ129" s="153"/>
      <c r="BA129" s="153"/>
      <c r="BB129" s="153"/>
      <c r="BC129" s="153"/>
      <c r="BD129" s="153"/>
      <c r="BE129" s="153"/>
      <c r="BF129" s="153"/>
      <c r="BG129" s="153"/>
      <c r="BH129" s="153"/>
      <c r="BI129" s="153"/>
      <c r="BJ129" s="153"/>
      <c r="BK129" s="153"/>
      <c r="BL129" s="153"/>
      <c r="BM129" s="153"/>
      <c r="BN129" s="153"/>
      <c r="BO129" s="153"/>
      <c r="BP129" s="153"/>
      <c r="BQ129" s="153"/>
      <c r="BR129" s="153"/>
      <c r="BS129" s="153"/>
      <c r="BT129" s="153"/>
      <c r="BU129" s="153"/>
    </row>
    <row r="130" spans="1:73" s="105" customFormat="1" ht="18">
      <c r="A130" s="31"/>
      <c r="B130" s="31"/>
      <c r="C130" s="31"/>
      <c r="D130" s="31"/>
      <c r="E130" s="31"/>
      <c r="F130" s="31"/>
      <c r="G130" s="146"/>
      <c r="H130" s="146"/>
      <c r="I130" s="146"/>
      <c r="J130" s="146"/>
      <c r="K130" s="146"/>
      <c r="L130" s="146"/>
      <c r="M130" s="146"/>
      <c r="N130" s="146"/>
      <c r="O130" s="146"/>
      <c r="P130" s="146"/>
      <c r="Q130" s="146"/>
      <c r="R130" s="146"/>
      <c r="S130" s="146"/>
      <c r="T130" s="146"/>
      <c r="U130" s="146"/>
      <c r="V130" s="146"/>
      <c r="W130" s="153"/>
      <c r="X130" s="153"/>
      <c r="Y130" s="153"/>
      <c r="Z130" s="153"/>
      <c r="AA130" s="146"/>
      <c r="AB130" s="146"/>
      <c r="AC130" s="146"/>
      <c r="AD130" s="146"/>
      <c r="AE130" s="146"/>
      <c r="AF130" s="153"/>
      <c r="AG130" s="153"/>
      <c r="AH130" s="153"/>
      <c r="AI130" s="153"/>
      <c r="AJ130" s="153"/>
      <c r="AK130" s="153"/>
      <c r="AL130" s="153"/>
      <c r="AM130" s="153"/>
      <c r="AN130" s="153"/>
      <c r="AO130" s="153"/>
      <c r="AP130" s="153"/>
      <c r="AQ130" s="153"/>
      <c r="AR130" s="153"/>
      <c r="AS130" s="153"/>
      <c r="AT130" s="153"/>
      <c r="AU130" s="153"/>
      <c r="AV130" s="153"/>
      <c r="AW130" s="153"/>
      <c r="AX130" s="153"/>
      <c r="AY130" s="153"/>
      <c r="AZ130" s="153"/>
      <c r="BA130" s="153"/>
      <c r="BB130" s="153"/>
      <c r="BC130" s="153"/>
      <c r="BD130" s="153"/>
      <c r="BE130" s="153"/>
      <c r="BF130" s="153"/>
      <c r="BG130" s="153"/>
      <c r="BH130" s="153"/>
      <c r="BI130" s="153"/>
      <c r="BJ130" s="153"/>
      <c r="BK130" s="153"/>
      <c r="BL130" s="153"/>
      <c r="BM130" s="153"/>
      <c r="BN130" s="153"/>
      <c r="BO130" s="153"/>
      <c r="BP130" s="153"/>
      <c r="BQ130" s="153"/>
      <c r="BR130" s="153"/>
      <c r="BS130" s="153"/>
      <c r="BT130" s="153"/>
      <c r="BU130" s="153"/>
    </row>
    <row r="131" spans="1:73" s="105" customFormat="1" ht="18">
      <c r="A131" s="31"/>
      <c r="B131" s="31"/>
      <c r="C131" s="31"/>
      <c r="D131" s="31"/>
      <c r="E131" s="31"/>
      <c r="F131" s="31"/>
      <c r="G131" s="146"/>
      <c r="H131" s="146"/>
      <c r="I131" s="146"/>
      <c r="J131" s="146"/>
      <c r="K131" s="146"/>
      <c r="L131" s="146"/>
      <c r="M131" s="146"/>
      <c r="N131" s="146"/>
      <c r="O131" s="146"/>
      <c r="P131" s="146"/>
      <c r="Q131" s="146"/>
      <c r="R131" s="146"/>
      <c r="S131" s="146"/>
      <c r="T131" s="146"/>
      <c r="U131" s="146"/>
      <c r="V131" s="146"/>
      <c r="W131" s="153"/>
      <c r="X131" s="153"/>
      <c r="Y131" s="153"/>
      <c r="Z131" s="153"/>
      <c r="AA131" s="146"/>
      <c r="AB131" s="146"/>
      <c r="AC131" s="146"/>
      <c r="AD131" s="146"/>
      <c r="AE131" s="146"/>
      <c r="AF131" s="153"/>
      <c r="AG131" s="153"/>
      <c r="AH131" s="153"/>
      <c r="AI131" s="153"/>
      <c r="AJ131" s="153"/>
      <c r="AK131" s="153"/>
      <c r="AL131" s="153"/>
      <c r="AM131" s="153"/>
      <c r="AN131" s="153"/>
      <c r="AO131" s="153"/>
      <c r="AP131" s="153"/>
      <c r="AQ131" s="153"/>
      <c r="AR131" s="153"/>
      <c r="AS131" s="153"/>
      <c r="AT131" s="153"/>
      <c r="AU131" s="153"/>
      <c r="AV131" s="153"/>
      <c r="AW131" s="153"/>
      <c r="AX131" s="153"/>
      <c r="AY131" s="153"/>
      <c r="AZ131" s="153"/>
      <c r="BA131" s="153"/>
      <c r="BB131" s="153"/>
      <c r="BC131" s="153"/>
      <c r="BD131" s="153"/>
      <c r="BE131" s="153"/>
      <c r="BF131" s="153"/>
      <c r="BG131" s="153"/>
      <c r="BH131" s="153"/>
      <c r="BI131" s="153"/>
      <c r="BJ131" s="153"/>
      <c r="BK131" s="153"/>
      <c r="BL131" s="153"/>
      <c r="BM131" s="153"/>
      <c r="BN131" s="153"/>
      <c r="BO131" s="153"/>
      <c r="BP131" s="153"/>
      <c r="BQ131" s="153"/>
      <c r="BR131" s="153"/>
      <c r="BS131" s="153"/>
      <c r="BT131" s="153"/>
      <c r="BU131" s="153"/>
    </row>
    <row r="132" spans="1:73" s="105" customFormat="1" ht="18">
      <c r="A132" s="31"/>
      <c r="B132" s="31"/>
      <c r="C132" s="31"/>
      <c r="D132" s="31"/>
      <c r="E132" s="31"/>
      <c r="F132" s="31"/>
      <c r="G132" s="146"/>
      <c r="H132" s="146"/>
      <c r="I132" s="146"/>
      <c r="J132" s="146"/>
      <c r="K132" s="146"/>
      <c r="L132" s="146"/>
      <c r="M132" s="146"/>
      <c r="N132" s="146"/>
      <c r="O132" s="146"/>
      <c r="P132" s="146"/>
      <c r="Q132" s="146"/>
      <c r="R132" s="146"/>
      <c r="S132" s="146"/>
      <c r="T132" s="146"/>
      <c r="U132" s="146"/>
      <c r="V132" s="146"/>
      <c r="W132" s="153"/>
      <c r="X132" s="153"/>
      <c r="Y132" s="153"/>
      <c r="Z132" s="153"/>
      <c r="AA132" s="146"/>
      <c r="AB132" s="146"/>
      <c r="AC132" s="146"/>
      <c r="AD132" s="146"/>
      <c r="AE132" s="146"/>
      <c r="AF132" s="153"/>
      <c r="AG132" s="153"/>
      <c r="AH132" s="153"/>
      <c r="AI132" s="153"/>
      <c r="AJ132" s="153"/>
      <c r="AK132" s="153"/>
      <c r="AL132" s="153"/>
      <c r="AM132" s="153"/>
      <c r="AN132" s="153"/>
      <c r="AO132" s="153"/>
      <c r="AP132" s="153"/>
      <c r="AQ132" s="153"/>
      <c r="AR132" s="153"/>
      <c r="AS132" s="153"/>
      <c r="AT132" s="153"/>
      <c r="AU132" s="153"/>
      <c r="AV132" s="153"/>
      <c r="AW132" s="153"/>
      <c r="AX132" s="153"/>
      <c r="AY132" s="153"/>
      <c r="AZ132" s="153"/>
      <c r="BA132" s="153"/>
      <c r="BB132" s="153"/>
      <c r="BC132" s="153"/>
      <c r="BD132" s="153"/>
      <c r="BE132" s="153"/>
      <c r="BF132" s="153"/>
      <c r="BG132" s="153"/>
      <c r="BH132" s="153"/>
      <c r="BI132" s="153"/>
      <c r="BJ132" s="153"/>
      <c r="BK132" s="153"/>
      <c r="BL132" s="153"/>
      <c r="BM132" s="153"/>
      <c r="BN132" s="153"/>
      <c r="BO132" s="153"/>
      <c r="BP132" s="153"/>
      <c r="BQ132" s="153"/>
      <c r="BR132" s="153"/>
      <c r="BS132" s="153"/>
      <c r="BT132" s="153"/>
      <c r="BU132" s="153"/>
    </row>
    <row r="133" spans="1:73" s="105" customFormat="1" ht="18">
      <c r="A133" s="31"/>
      <c r="B133" s="31"/>
      <c r="C133" s="31"/>
      <c r="D133" s="31"/>
      <c r="E133" s="31"/>
      <c r="F133" s="31"/>
      <c r="G133" s="146"/>
      <c r="H133" s="146"/>
      <c r="I133" s="146"/>
      <c r="J133" s="146"/>
      <c r="K133" s="146"/>
      <c r="L133" s="146"/>
      <c r="M133" s="146"/>
      <c r="N133" s="146"/>
      <c r="O133" s="146"/>
      <c r="P133" s="146"/>
      <c r="Q133" s="146"/>
      <c r="R133" s="146"/>
      <c r="S133" s="146"/>
      <c r="T133" s="146"/>
      <c r="U133" s="146"/>
      <c r="V133" s="146"/>
      <c r="W133" s="153"/>
      <c r="X133" s="153"/>
      <c r="Y133" s="153"/>
      <c r="Z133" s="153"/>
      <c r="AA133" s="146"/>
      <c r="AB133" s="146"/>
      <c r="AC133" s="146"/>
      <c r="AD133" s="146"/>
      <c r="AE133" s="146"/>
      <c r="AF133" s="153"/>
      <c r="AG133" s="153"/>
      <c r="AH133" s="153"/>
      <c r="AI133" s="153"/>
      <c r="AJ133" s="153"/>
      <c r="AK133" s="153"/>
      <c r="AL133" s="153"/>
      <c r="AM133" s="153"/>
      <c r="AN133" s="153"/>
      <c r="AO133" s="153"/>
      <c r="AP133" s="153"/>
      <c r="AQ133" s="153"/>
      <c r="AR133" s="153"/>
      <c r="AS133" s="153"/>
      <c r="AT133" s="153"/>
      <c r="AU133" s="153"/>
      <c r="AV133" s="153"/>
      <c r="AW133" s="153"/>
      <c r="AX133" s="153"/>
      <c r="AY133" s="153"/>
      <c r="AZ133" s="153"/>
      <c r="BA133" s="153"/>
      <c r="BB133" s="153"/>
      <c r="BC133" s="153"/>
      <c r="BD133" s="153"/>
      <c r="BE133" s="153"/>
      <c r="BF133" s="153"/>
      <c r="BG133" s="153"/>
      <c r="BH133" s="153"/>
      <c r="BI133" s="153"/>
      <c r="BJ133" s="153"/>
      <c r="BK133" s="153"/>
      <c r="BL133" s="153"/>
      <c r="BM133" s="153"/>
      <c r="BN133" s="153"/>
      <c r="BO133" s="153"/>
      <c r="BP133" s="153"/>
      <c r="BQ133" s="153"/>
      <c r="BR133" s="153"/>
      <c r="BS133" s="153"/>
      <c r="BT133" s="153"/>
      <c r="BU133" s="153"/>
    </row>
    <row r="134" spans="1:73" s="105" customFormat="1" ht="18">
      <c r="A134" s="31"/>
      <c r="B134" s="31"/>
      <c r="C134" s="31"/>
      <c r="D134" s="31"/>
      <c r="E134" s="31"/>
      <c r="F134" s="31"/>
      <c r="G134" s="146"/>
      <c r="H134" s="146"/>
      <c r="I134" s="146"/>
      <c r="J134" s="146"/>
      <c r="K134" s="146"/>
      <c r="L134" s="146"/>
      <c r="M134" s="146"/>
      <c r="N134" s="146"/>
      <c r="O134" s="146"/>
      <c r="P134" s="146"/>
      <c r="Q134" s="146"/>
      <c r="R134" s="146"/>
      <c r="S134" s="146"/>
      <c r="T134" s="146"/>
      <c r="U134" s="146"/>
      <c r="V134" s="146"/>
      <c r="W134" s="153"/>
      <c r="X134" s="153"/>
      <c r="Y134" s="153"/>
      <c r="Z134" s="153"/>
      <c r="AA134" s="146"/>
      <c r="AB134" s="146"/>
      <c r="AC134" s="146"/>
      <c r="AD134" s="146"/>
      <c r="AE134" s="146"/>
      <c r="AF134" s="153"/>
      <c r="AG134" s="153"/>
      <c r="AH134" s="153"/>
      <c r="AI134" s="153"/>
      <c r="AJ134" s="153"/>
      <c r="AK134" s="153"/>
      <c r="AL134" s="153"/>
      <c r="AM134" s="153"/>
      <c r="AN134" s="153"/>
      <c r="AO134" s="153"/>
      <c r="AP134" s="153"/>
      <c r="AQ134" s="153"/>
      <c r="AR134" s="153"/>
      <c r="AS134" s="153"/>
      <c r="AT134" s="153"/>
      <c r="AU134" s="153"/>
      <c r="AV134" s="153"/>
      <c r="AW134" s="153"/>
      <c r="AX134" s="153"/>
      <c r="AY134" s="153"/>
      <c r="AZ134" s="153"/>
      <c r="BA134" s="153"/>
      <c r="BB134" s="153"/>
      <c r="BC134" s="153"/>
      <c r="BD134" s="153"/>
      <c r="BE134" s="153"/>
      <c r="BF134" s="153"/>
      <c r="BG134" s="153"/>
      <c r="BH134" s="153"/>
      <c r="BI134" s="153"/>
      <c r="BJ134" s="153"/>
      <c r="BK134" s="153"/>
      <c r="BL134" s="153"/>
      <c r="BM134" s="153"/>
      <c r="BN134" s="153"/>
      <c r="BO134" s="153"/>
      <c r="BP134" s="153"/>
      <c r="BQ134" s="153"/>
      <c r="BR134" s="153"/>
      <c r="BS134" s="153"/>
      <c r="BT134" s="153"/>
      <c r="BU134" s="153"/>
    </row>
    <row r="135" spans="1:73" s="105" customFormat="1" ht="18">
      <c r="A135" s="31"/>
      <c r="B135" s="31"/>
      <c r="C135" s="31"/>
      <c r="D135" s="31"/>
      <c r="E135" s="31"/>
      <c r="F135" s="31"/>
      <c r="G135" s="146"/>
      <c r="H135" s="146"/>
      <c r="I135" s="146"/>
      <c r="J135" s="146"/>
      <c r="K135" s="146"/>
      <c r="L135" s="146"/>
      <c r="M135" s="146"/>
      <c r="N135" s="146"/>
      <c r="O135" s="146"/>
      <c r="P135" s="146"/>
      <c r="Q135" s="146"/>
      <c r="R135" s="146"/>
      <c r="S135" s="146"/>
      <c r="T135" s="146"/>
      <c r="U135" s="146"/>
      <c r="V135" s="146"/>
      <c r="W135" s="153"/>
      <c r="X135" s="153"/>
      <c r="Y135" s="153"/>
      <c r="Z135" s="153"/>
      <c r="AA135" s="146"/>
      <c r="AB135" s="146"/>
      <c r="AC135" s="146"/>
      <c r="AD135" s="146"/>
      <c r="AE135" s="146"/>
      <c r="AF135" s="153"/>
      <c r="AG135" s="153"/>
      <c r="AH135" s="153"/>
      <c r="AI135" s="153"/>
      <c r="AJ135" s="153"/>
      <c r="AK135" s="153"/>
      <c r="AL135" s="153"/>
      <c r="AM135" s="153"/>
      <c r="AN135" s="153"/>
      <c r="AO135" s="153"/>
      <c r="AP135" s="153"/>
      <c r="AQ135" s="153"/>
      <c r="AR135" s="153"/>
      <c r="AS135" s="153"/>
      <c r="AT135" s="153"/>
      <c r="AU135" s="153"/>
      <c r="AV135" s="153"/>
      <c r="AW135" s="153"/>
      <c r="AX135" s="153"/>
      <c r="AY135" s="153"/>
      <c r="AZ135" s="153"/>
      <c r="BA135" s="153"/>
      <c r="BB135" s="153"/>
      <c r="BC135" s="153"/>
      <c r="BD135" s="153"/>
      <c r="BE135" s="153"/>
      <c r="BF135" s="153"/>
      <c r="BG135" s="153"/>
      <c r="BH135" s="153"/>
      <c r="BI135" s="153"/>
      <c r="BJ135" s="153"/>
      <c r="BK135" s="153"/>
      <c r="BL135" s="153"/>
      <c r="BM135" s="153"/>
      <c r="BN135" s="153"/>
      <c r="BO135" s="153"/>
      <c r="BP135" s="153"/>
      <c r="BQ135" s="153"/>
      <c r="BR135" s="153"/>
      <c r="BS135" s="153"/>
      <c r="BT135" s="153"/>
      <c r="BU135" s="153"/>
    </row>
    <row r="136" spans="1:73" s="105" customFormat="1" ht="18">
      <c r="A136" s="31"/>
      <c r="B136" s="31"/>
      <c r="C136" s="31"/>
      <c r="D136" s="31"/>
      <c r="E136" s="31"/>
      <c r="F136" s="31"/>
      <c r="G136" s="146"/>
      <c r="H136" s="146"/>
      <c r="I136" s="146"/>
      <c r="J136" s="146"/>
      <c r="K136" s="146"/>
      <c r="L136" s="146"/>
      <c r="M136" s="146"/>
      <c r="N136" s="146"/>
      <c r="O136" s="146"/>
      <c r="P136" s="146"/>
      <c r="Q136" s="146"/>
      <c r="R136" s="146"/>
      <c r="S136" s="146"/>
      <c r="T136" s="146"/>
      <c r="U136" s="146"/>
      <c r="V136" s="146"/>
      <c r="W136" s="153"/>
      <c r="X136" s="153"/>
      <c r="Y136" s="153"/>
      <c r="Z136" s="153"/>
      <c r="AA136" s="146"/>
      <c r="AB136" s="146"/>
      <c r="AC136" s="146"/>
      <c r="AD136" s="146"/>
      <c r="AE136" s="146"/>
      <c r="AF136" s="153"/>
      <c r="AG136" s="153"/>
      <c r="AH136" s="153"/>
      <c r="AI136" s="153"/>
      <c r="AJ136" s="153"/>
      <c r="AK136" s="153"/>
      <c r="AL136" s="153"/>
      <c r="AM136" s="153"/>
      <c r="AN136" s="153"/>
      <c r="AO136" s="153"/>
      <c r="AP136" s="153"/>
      <c r="AQ136" s="153"/>
      <c r="AR136" s="153"/>
      <c r="AS136" s="153"/>
      <c r="AT136" s="153"/>
      <c r="AU136" s="153"/>
      <c r="AV136" s="153"/>
      <c r="AW136" s="153"/>
      <c r="AX136" s="153"/>
      <c r="AY136" s="153"/>
      <c r="AZ136" s="153"/>
      <c r="BA136" s="153"/>
      <c r="BB136" s="153"/>
      <c r="BC136" s="153"/>
      <c r="BD136" s="153"/>
      <c r="BE136" s="153"/>
      <c r="BF136" s="153"/>
      <c r="BG136" s="153"/>
      <c r="BH136" s="153"/>
      <c r="BI136" s="153"/>
      <c r="BJ136" s="153"/>
      <c r="BK136" s="153"/>
      <c r="BL136" s="153"/>
      <c r="BM136" s="153"/>
      <c r="BN136" s="153"/>
      <c r="BO136" s="153"/>
      <c r="BP136" s="153"/>
      <c r="BQ136" s="153"/>
      <c r="BR136" s="153"/>
      <c r="BS136" s="153"/>
      <c r="BT136" s="153"/>
      <c r="BU136" s="153"/>
    </row>
    <row r="137" spans="1:73" s="105" customFormat="1" ht="18">
      <c r="A137" s="31"/>
      <c r="B137" s="31"/>
      <c r="C137" s="31"/>
      <c r="D137" s="31"/>
      <c r="E137" s="31"/>
      <c r="F137" s="31"/>
      <c r="G137" s="146"/>
      <c r="H137" s="146"/>
      <c r="I137" s="146"/>
      <c r="J137" s="146"/>
      <c r="K137" s="146"/>
      <c r="L137" s="146"/>
      <c r="M137" s="146"/>
      <c r="N137" s="146"/>
      <c r="O137" s="146"/>
      <c r="P137" s="146"/>
      <c r="Q137" s="146"/>
      <c r="R137" s="146"/>
      <c r="S137" s="146"/>
      <c r="T137" s="146"/>
      <c r="U137" s="146"/>
      <c r="V137" s="146"/>
      <c r="W137" s="153"/>
      <c r="X137" s="153"/>
      <c r="Y137" s="153"/>
      <c r="Z137" s="153"/>
      <c r="AA137" s="146"/>
      <c r="AB137" s="146"/>
      <c r="AC137" s="146"/>
      <c r="AD137" s="146"/>
      <c r="AE137" s="146"/>
      <c r="AF137" s="153"/>
      <c r="AG137" s="153"/>
      <c r="AH137" s="153"/>
      <c r="AI137" s="153"/>
      <c r="AJ137" s="153"/>
      <c r="AK137" s="153"/>
      <c r="AL137" s="153"/>
      <c r="AM137" s="153"/>
      <c r="AN137" s="153"/>
      <c r="AO137" s="153"/>
      <c r="AP137" s="153"/>
      <c r="AQ137" s="153"/>
      <c r="AR137" s="153"/>
      <c r="AS137" s="153"/>
      <c r="AT137" s="153"/>
      <c r="AU137" s="153"/>
      <c r="AV137" s="153"/>
      <c r="AW137" s="153"/>
      <c r="AX137" s="153"/>
      <c r="AY137" s="153"/>
      <c r="AZ137" s="153"/>
      <c r="BA137" s="153"/>
      <c r="BB137" s="153"/>
      <c r="BC137" s="153"/>
      <c r="BD137" s="153"/>
      <c r="BE137" s="153"/>
      <c r="BF137" s="153"/>
      <c r="BG137" s="153"/>
      <c r="BH137" s="153"/>
      <c r="BI137" s="153"/>
      <c r="BJ137" s="153"/>
      <c r="BK137" s="153"/>
      <c r="BL137" s="153"/>
      <c r="BM137" s="153"/>
      <c r="BN137" s="153"/>
      <c r="BO137" s="153"/>
      <c r="BP137" s="153"/>
      <c r="BQ137" s="153"/>
      <c r="BR137" s="153"/>
      <c r="BS137" s="153"/>
      <c r="BT137" s="153"/>
      <c r="BU137" s="153"/>
    </row>
    <row r="138" spans="1:73" s="105" customFormat="1" ht="18">
      <c r="A138" s="31"/>
      <c r="B138" s="31"/>
      <c r="C138" s="31"/>
      <c r="D138" s="31"/>
      <c r="E138" s="31"/>
      <c r="F138" s="31"/>
      <c r="G138" s="146"/>
      <c r="H138" s="146"/>
      <c r="I138" s="146"/>
      <c r="J138" s="146"/>
      <c r="K138" s="146"/>
      <c r="L138" s="146"/>
      <c r="M138" s="146"/>
      <c r="N138" s="146"/>
      <c r="O138" s="146"/>
      <c r="P138" s="146"/>
      <c r="Q138" s="146"/>
      <c r="R138" s="146"/>
      <c r="S138" s="146"/>
      <c r="T138" s="146"/>
      <c r="U138" s="146"/>
      <c r="V138" s="146"/>
      <c r="W138" s="153"/>
      <c r="X138" s="153"/>
      <c r="Y138" s="153"/>
      <c r="Z138" s="153"/>
      <c r="AA138" s="146"/>
      <c r="AB138" s="146"/>
      <c r="AC138" s="146"/>
      <c r="AD138" s="146"/>
      <c r="AE138" s="146"/>
      <c r="AF138" s="153"/>
      <c r="AG138" s="153"/>
      <c r="AH138" s="153"/>
      <c r="AI138" s="153"/>
      <c r="AJ138" s="153"/>
      <c r="AK138" s="153"/>
      <c r="AL138" s="153"/>
      <c r="AM138" s="153"/>
      <c r="AN138" s="153"/>
      <c r="AO138" s="153"/>
      <c r="AP138" s="153"/>
      <c r="AQ138" s="153"/>
      <c r="AR138" s="153"/>
      <c r="AS138" s="153"/>
      <c r="AT138" s="153"/>
      <c r="AU138" s="153"/>
      <c r="AV138" s="153"/>
      <c r="AW138" s="153"/>
      <c r="AX138" s="153"/>
      <c r="AY138" s="153"/>
      <c r="AZ138" s="153"/>
      <c r="BA138" s="153"/>
      <c r="BB138" s="153"/>
      <c r="BC138" s="153"/>
      <c r="BD138" s="153"/>
      <c r="BE138" s="153"/>
      <c r="BF138" s="153"/>
      <c r="BG138" s="153"/>
      <c r="BH138" s="153"/>
      <c r="BI138" s="153"/>
      <c r="BJ138" s="153"/>
      <c r="BK138" s="153"/>
      <c r="BL138" s="153"/>
      <c r="BM138" s="153"/>
      <c r="BN138" s="153"/>
      <c r="BO138" s="153"/>
      <c r="BP138" s="153"/>
      <c r="BQ138" s="153"/>
      <c r="BR138" s="153"/>
      <c r="BS138" s="153"/>
      <c r="BT138" s="153"/>
      <c r="BU138" s="153"/>
    </row>
    <row r="139" spans="1:73" s="105" customFormat="1" ht="18">
      <c r="A139" s="31"/>
      <c r="B139" s="31"/>
      <c r="C139" s="31"/>
      <c r="D139" s="31"/>
      <c r="E139" s="31"/>
      <c r="F139" s="31"/>
      <c r="G139" s="146"/>
      <c r="H139" s="146"/>
      <c r="I139" s="146"/>
      <c r="J139" s="146"/>
      <c r="K139" s="146"/>
      <c r="L139" s="146"/>
      <c r="M139" s="146"/>
      <c r="N139" s="146"/>
      <c r="O139" s="146"/>
      <c r="P139" s="146"/>
      <c r="Q139" s="146"/>
      <c r="R139" s="146"/>
      <c r="S139" s="146"/>
      <c r="T139" s="146"/>
      <c r="U139" s="146"/>
      <c r="V139" s="146"/>
      <c r="W139" s="153"/>
      <c r="X139" s="153"/>
      <c r="Y139" s="153"/>
      <c r="Z139" s="153"/>
      <c r="AA139" s="146"/>
      <c r="AB139" s="146"/>
      <c r="AC139" s="146"/>
      <c r="AD139" s="146"/>
      <c r="AE139" s="146"/>
      <c r="AF139" s="153"/>
      <c r="AG139" s="153"/>
      <c r="AH139" s="153"/>
      <c r="AI139" s="153"/>
      <c r="AJ139" s="153"/>
      <c r="AK139" s="153"/>
      <c r="AL139" s="153"/>
      <c r="AM139" s="153"/>
      <c r="AN139" s="153"/>
      <c r="AO139" s="153"/>
      <c r="AP139" s="153"/>
      <c r="AQ139" s="153"/>
      <c r="AR139" s="153"/>
      <c r="AS139" s="153"/>
      <c r="AT139" s="153"/>
      <c r="AU139" s="153"/>
      <c r="AV139" s="153"/>
      <c r="AW139" s="153"/>
      <c r="AX139" s="153"/>
      <c r="AY139" s="153"/>
      <c r="AZ139" s="153"/>
      <c r="BA139" s="153"/>
      <c r="BB139" s="153"/>
      <c r="BC139" s="153"/>
      <c r="BD139" s="153"/>
      <c r="BE139" s="153"/>
      <c r="BF139" s="153"/>
      <c r="BG139" s="153"/>
      <c r="BH139" s="153"/>
      <c r="BI139" s="153"/>
      <c r="BJ139" s="153"/>
      <c r="BK139" s="153"/>
      <c r="BL139" s="153"/>
      <c r="BM139" s="153"/>
      <c r="BN139" s="153"/>
      <c r="BO139" s="153"/>
      <c r="BP139" s="153"/>
      <c r="BQ139" s="153"/>
      <c r="BR139" s="153"/>
      <c r="BS139" s="153"/>
      <c r="BT139" s="153"/>
      <c r="BU139" s="153"/>
    </row>
    <row r="140" spans="1:73" s="105" customFormat="1" ht="18">
      <c r="A140" s="31"/>
      <c r="B140" s="31"/>
      <c r="C140" s="31"/>
      <c r="D140" s="31"/>
      <c r="E140" s="31"/>
      <c r="F140" s="31"/>
      <c r="G140" s="146"/>
      <c r="H140" s="146"/>
      <c r="I140" s="146"/>
      <c r="J140" s="146"/>
      <c r="K140" s="146"/>
      <c r="L140" s="146"/>
      <c r="M140" s="146"/>
      <c r="N140" s="146"/>
      <c r="O140" s="146"/>
      <c r="P140" s="146"/>
      <c r="Q140" s="146"/>
      <c r="R140" s="146"/>
      <c r="S140" s="146"/>
      <c r="T140" s="146"/>
      <c r="U140" s="146"/>
      <c r="V140" s="146"/>
      <c r="W140" s="153"/>
      <c r="X140" s="153"/>
      <c r="Y140" s="153"/>
      <c r="Z140" s="153"/>
      <c r="AA140" s="146"/>
      <c r="AB140" s="146"/>
      <c r="AC140" s="146"/>
      <c r="AD140" s="146"/>
      <c r="AE140" s="146"/>
      <c r="AF140" s="153"/>
      <c r="AG140" s="153"/>
      <c r="AH140" s="153"/>
      <c r="AI140" s="153"/>
      <c r="AJ140" s="153"/>
      <c r="AK140" s="153"/>
      <c r="AL140" s="153"/>
      <c r="AM140" s="153"/>
      <c r="AN140" s="153"/>
      <c r="AO140" s="153"/>
      <c r="AP140" s="153"/>
      <c r="AQ140" s="153"/>
      <c r="AR140" s="153"/>
      <c r="AS140" s="153"/>
      <c r="AT140" s="153"/>
      <c r="AU140" s="153"/>
      <c r="AV140" s="153"/>
      <c r="AW140" s="153"/>
      <c r="AX140" s="153"/>
      <c r="AY140" s="153"/>
      <c r="AZ140" s="153"/>
      <c r="BA140" s="153"/>
      <c r="BB140" s="153"/>
      <c r="BC140" s="153"/>
      <c r="BD140" s="153"/>
      <c r="BE140" s="153"/>
      <c r="BF140" s="153"/>
      <c r="BG140" s="153"/>
      <c r="BH140" s="153"/>
      <c r="BI140" s="153"/>
      <c r="BJ140" s="153"/>
      <c r="BK140" s="153"/>
      <c r="BL140" s="153"/>
      <c r="BM140" s="153"/>
      <c r="BN140" s="153"/>
      <c r="BO140" s="153"/>
      <c r="BP140" s="153"/>
      <c r="BQ140" s="153"/>
      <c r="BR140" s="153"/>
      <c r="BS140" s="153"/>
      <c r="BT140" s="153"/>
      <c r="BU140" s="153"/>
    </row>
    <row r="141" spans="1:73" s="105" customFormat="1" ht="18">
      <c r="A141" s="31"/>
      <c r="B141" s="31"/>
      <c r="C141" s="31"/>
      <c r="D141" s="31"/>
      <c r="E141" s="31"/>
      <c r="F141" s="31"/>
      <c r="G141" s="146"/>
      <c r="H141" s="146"/>
      <c r="I141" s="146"/>
      <c r="J141" s="146"/>
      <c r="K141" s="146"/>
      <c r="L141" s="146"/>
      <c r="M141" s="146"/>
      <c r="N141" s="146"/>
      <c r="O141" s="146"/>
      <c r="P141" s="146"/>
      <c r="Q141" s="146"/>
      <c r="R141" s="146"/>
      <c r="S141" s="146"/>
      <c r="T141" s="146"/>
      <c r="U141" s="146"/>
      <c r="V141" s="146"/>
      <c r="W141" s="153"/>
      <c r="X141" s="153"/>
      <c r="Y141" s="153"/>
      <c r="Z141" s="153"/>
      <c r="AA141" s="146"/>
      <c r="AB141" s="146"/>
      <c r="AC141" s="146"/>
      <c r="AD141" s="146"/>
      <c r="AE141" s="146"/>
      <c r="AF141" s="153"/>
      <c r="AG141" s="153"/>
      <c r="AH141" s="153"/>
      <c r="AI141" s="153"/>
      <c r="AJ141" s="153"/>
      <c r="AK141" s="153"/>
      <c r="AL141" s="153"/>
      <c r="AM141" s="153"/>
      <c r="AN141" s="153"/>
      <c r="AO141" s="153"/>
      <c r="AP141" s="153"/>
      <c r="AQ141" s="153"/>
      <c r="AR141" s="153"/>
      <c r="AS141" s="153"/>
      <c r="AT141" s="153"/>
      <c r="AU141" s="153"/>
      <c r="AV141" s="153"/>
      <c r="AW141" s="153"/>
      <c r="AX141" s="153"/>
      <c r="AY141" s="153"/>
      <c r="AZ141" s="153"/>
      <c r="BA141" s="153"/>
      <c r="BB141" s="153"/>
      <c r="BC141" s="153"/>
      <c r="BD141" s="153"/>
      <c r="BE141" s="153"/>
      <c r="BF141" s="153"/>
      <c r="BG141" s="153"/>
      <c r="BH141" s="153"/>
      <c r="BI141" s="153"/>
      <c r="BJ141" s="153"/>
      <c r="BK141" s="153"/>
      <c r="BL141" s="153"/>
      <c r="BM141" s="153"/>
      <c r="BN141" s="153"/>
      <c r="BO141" s="153"/>
      <c r="BP141" s="153"/>
      <c r="BQ141" s="153"/>
      <c r="BR141" s="153"/>
      <c r="BS141" s="153"/>
      <c r="BT141" s="153"/>
      <c r="BU141" s="153"/>
    </row>
    <row r="142" spans="1:73" s="105" customFormat="1" ht="18">
      <c r="A142" s="31"/>
      <c r="B142" s="31"/>
      <c r="C142" s="31"/>
      <c r="D142" s="31"/>
      <c r="E142" s="31"/>
      <c r="F142" s="31"/>
      <c r="G142" s="146"/>
      <c r="H142" s="146"/>
      <c r="I142" s="146"/>
      <c r="J142" s="146"/>
      <c r="K142" s="146"/>
      <c r="L142" s="146"/>
      <c r="M142" s="146"/>
      <c r="N142" s="146"/>
      <c r="O142" s="146"/>
      <c r="P142" s="146"/>
      <c r="Q142" s="146"/>
      <c r="R142" s="146"/>
      <c r="S142" s="146"/>
      <c r="T142" s="146"/>
      <c r="U142" s="146"/>
      <c r="V142" s="146"/>
      <c r="W142" s="153"/>
      <c r="X142" s="153"/>
      <c r="Y142" s="153"/>
      <c r="Z142" s="153"/>
      <c r="AA142" s="146"/>
      <c r="AB142" s="146"/>
      <c r="AC142" s="146"/>
      <c r="AD142" s="146"/>
      <c r="AE142" s="146"/>
      <c r="AF142" s="153"/>
      <c r="AG142" s="153"/>
      <c r="AH142" s="153"/>
      <c r="AI142" s="153"/>
      <c r="AJ142" s="153"/>
      <c r="AK142" s="153"/>
      <c r="AL142" s="153"/>
      <c r="AM142" s="153"/>
      <c r="AN142" s="153"/>
      <c r="AO142" s="153"/>
      <c r="AP142" s="153"/>
      <c r="AQ142" s="153"/>
      <c r="AR142" s="153"/>
      <c r="AS142" s="153"/>
      <c r="AT142" s="153"/>
      <c r="AU142" s="153"/>
      <c r="AV142" s="153"/>
      <c r="AW142" s="153"/>
      <c r="AX142" s="153"/>
      <c r="AY142" s="153"/>
      <c r="AZ142" s="153"/>
      <c r="BA142" s="153"/>
      <c r="BB142" s="153"/>
      <c r="BC142" s="153"/>
      <c r="BD142" s="153"/>
      <c r="BE142" s="153"/>
      <c r="BF142" s="153"/>
      <c r="BG142" s="153"/>
      <c r="BH142" s="153"/>
      <c r="BI142" s="153"/>
      <c r="BJ142" s="153"/>
      <c r="BK142" s="153"/>
      <c r="BL142" s="153"/>
      <c r="BM142" s="153"/>
      <c r="BN142" s="153"/>
      <c r="BO142" s="153"/>
      <c r="BP142" s="153"/>
      <c r="BQ142" s="153"/>
      <c r="BR142" s="153"/>
      <c r="BS142" s="153"/>
      <c r="BT142" s="153"/>
      <c r="BU142" s="153"/>
    </row>
    <row r="143" spans="1:73" s="105" customFormat="1" ht="18">
      <c r="A143" s="31"/>
      <c r="B143" s="31"/>
      <c r="C143" s="31"/>
      <c r="D143" s="31"/>
      <c r="E143" s="31"/>
      <c r="F143" s="31"/>
      <c r="G143" s="146"/>
      <c r="H143" s="146"/>
      <c r="I143" s="146"/>
      <c r="J143" s="146"/>
      <c r="K143" s="146"/>
      <c r="L143" s="146"/>
      <c r="M143" s="146"/>
      <c r="N143" s="146"/>
      <c r="O143" s="146"/>
      <c r="P143" s="146"/>
      <c r="Q143" s="146"/>
      <c r="R143" s="146"/>
      <c r="S143" s="146"/>
      <c r="T143" s="146"/>
      <c r="U143" s="146"/>
      <c r="V143" s="146"/>
      <c r="W143" s="153"/>
      <c r="X143" s="153"/>
      <c r="Y143" s="153"/>
      <c r="Z143" s="153"/>
      <c r="AA143" s="146"/>
      <c r="AB143" s="146"/>
      <c r="AC143" s="146"/>
      <c r="AD143" s="146"/>
      <c r="AE143" s="146"/>
      <c r="AF143" s="153"/>
      <c r="AG143" s="153"/>
      <c r="AH143" s="153"/>
      <c r="AI143" s="153"/>
      <c r="AJ143" s="153"/>
      <c r="AK143" s="153"/>
      <c r="AL143" s="153"/>
      <c r="AM143" s="153"/>
      <c r="AN143" s="153"/>
      <c r="AO143" s="153"/>
      <c r="AP143" s="153"/>
      <c r="AQ143" s="153"/>
      <c r="AR143" s="153"/>
      <c r="AS143" s="153"/>
      <c r="AT143" s="153"/>
      <c r="AU143" s="153"/>
      <c r="AV143" s="153"/>
      <c r="AW143" s="153"/>
      <c r="AX143" s="153"/>
      <c r="AY143" s="153"/>
      <c r="AZ143" s="153"/>
      <c r="BA143" s="153"/>
      <c r="BB143" s="153"/>
      <c r="BC143" s="153"/>
      <c r="BD143" s="153"/>
      <c r="BE143" s="153"/>
      <c r="BF143" s="153"/>
      <c r="BG143" s="153"/>
      <c r="BH143" s="153"/>
      <c r="BI143" s="153"/>
      <c r="BJ143" s="153"/>
      <c r="BK143" s="153"/>
      <c r="BL143" s="153"/>
      <c r="BM143" s="153"/>
      <c r="BN143" s="153"/>
      <c r="BO143" s="153"/>
      <c r="BP143" s="153"/>
      <c r="BQ143" s="153"/>
      <c r="BR143" s="153"/>
      <c r="BS143" s="153"/>
      <c r="BT143" s="153"/>
      <c r="BU143" s="153"/>
    </row>
    <row r="144" spans="1:73" s="105" customFormat="1" ht="18">
      <c r="A144" s="31"/>
      <c r="B144" s="31"/>
      <c r="C144" s="31"/>
      <c r="D144" s="31"/>
      <c r="E144" s="31"/>
      <c r="F144" s="31"/>
      <c r="G144" s="146"/>
      <c r="H144" s="146"/>
      <c r="I144" s="146"/>
      <c r="J144" s="146"/>
      <c r="K144" s="146"/>
      <c r="L144" s="146"/>
      <c r="M144" s="146"/>
      <c r="N144" s="146"/>
      <c r="O144" s="146"/>
      <c r="P144" s="146"/>
      <c r="Q144" s="146"/>
      <c r="R144" s="146"/>
      <c r="S144" s="146"/>
      <c r="T144" s="146"/>
      <c r="U144" s="146"/>
      <c r="V144" s="146"/>
      <c r="W144" s="153"/>
      <c r="X144" s="153"/>
      <c r="Y144" s="153"/>
      <c r="Z144" s="153"/>
      <c r="AA144" s="146"/>
      <c r="AB144" s="146"/>
      <c r="AC144" s="146"/>
      <c r="AD144" s="146"/>
      <c r="AE144" s="146"/>
      <c r="AF144" s="153"/>
      <c r="AG144" s="153"/>
      <c r="AH144" s="153"/>
      <c r="AI144" s="153"/>
      <c r="AJ144" s="153"/>
      <c r="AK144" s="153"/>
      <c r="AL144" s="153"/>
      <c r="AM144" s="153"/>
      <c r="AN144" s="153"/>
      <c r="AO144" s="153"/>
      <c r="AP144" s="153"/>
      <c r="AQ144" s="153"/>
      <c r="AR144" s="153"/>
      <c r="AS144" s="153"/>
      <c r="AT144" s="153"/>
      <c r="AU144" s="153"/>
      <c r="AV144" s="153"/>
      <c r="AW144" s="153"/>
      <c r="AX144" s="153"/>
      <c r="AY144" s="153"/>
      <c r="AZ144" s="153"/>
      <c r="BA144" s="153"/>
      <c r="BB144" s="153"/>
      <c r="BC144" s="153"/>
      <c r="BD144" s="153"/>
      <c r="BE144" s="153"/>
      <c r="BF144" s="153"/>
      <c r="BG144" s="153"/>
      <c r="BH144" s="153"/>
      <c r="BI144" s="153"/>
      <c r="BJ144" s="153"/>
      <c r="BK144" s="153"/>
      <c r="BL144" s="153"/>
      <c r="BM144" s="153"/>
      <c r="BN144" s="153"/>
      <c r="BO144" s="153"/>
      <c r="BP144" s="153"/>
      <c r="BQ144" s="153"/>
      <c r="BR144" s="153"/>
      <c r="BS144" s="153"/>
      <c r="BT144" s="153"/>
      <c r="BU144" s="153"/>
    </row>
    <row r="145" spans="1:73" s="105" customFormat="1" ht="18">
      <c r="A145" s="31"/>
      <c r="B145" s="31"/>
      <c r="C145" s="31"/>
      <c r="D145" s="31"/>
      <c r="E145" s="31"/>
      <c r="F145" s="31"/>
      <c r="G145" s="146"/>
      <c r="H145" s="146"/>
      <c r="I145" s="146"/>
      <c r="J145" s="146"/>
      <c r="K145" s="146"/>
      <c r="L145" s="146"/>
      <c r="M145" s="146"/>
      <c r="N145" s="146"/>
      <c r="O145" s="146"/>
      <c r="P145" s="146"/>
      <c r="Q145" s="146"/>
      <c r="R145" s="146"/>
      <c r="S145" s="146"/>
      <c r="T145" s="146"/>
      <c r="U145" s="146"/>
      <c r="V145" s="146"/>
      <c r="W145" s="153"/>
      <c r="X145" s="153"/>
      <c r="Y145" s="153"/>
      <c r="Z145" s="153"/>
      <c r="AA145" s="146"/>
      <c r="AB145" s="146"/>
      <c r="AC145" s="146"/>
      <c r="AD145" s="146"/>
      <c r="AE145" s="146"/>
      <c r="AF145" s="153"/>
      <c r="AG145" s="153"/>
      <c r="AH145" s="153"/>
      <c r="AI145" s="153"/>
      <c r="AJ145" s="153"/>
      <c r="AK145" s="153"/>
      <c r="AL145" s="153"/>
      <c r="AM145" s="153"/>
      <c r="AN145" s="153"/>
      <c r="AO145" s="153"/>
      <c r="AP145" s="153"/>
      <c r="AQ145" s="153"/>
      <c r="AR145" s="153"/>
      <c r="AS145" s="153"/>
      <c r="AT145" s="153"/>
      <c r="AU145" s="153"/>
      <c r="AV145" s="153"/>
      <c r="AW145" s="153"/>
      <c r="AX145" s="153"/>
      <c r="AY145" s="153"/>
      <c r="AZ145" s="153"/>
      <c r="BA145" s="153"/>
      <c r="BB145" s="153"/>
      <c r="BC145" s="153"/>
      <c r="BD145" s="153"/>
      <c r="BE145" s="153"/>
      <c r="BF145" s="153"/>
      <c r="BG145" s="153"/>
      <c r="BH145" s="153"/>
      <c r="BI145" s="153"/>
      <c r="BJ145" s="153"/>
      <c r="BK145" s="153"/>
      <c r="BL145" s="153"/>
      <c r="BM145" s="153"/>
      <c r="BN145" s="153"/>
      <c r="BO145" s="153"/>
      <c r="BP145" s="153"/>
      <c r="BQ145" s="153"/>
      <c r="BR145" s="153"/>
      <c r="BS145" s="153"/>
      <c r="BT145" s="153"/>
      <c r="BU145" s="153"/>
    </row>
    <row r="146" spans="1:73" s="105" customFormat="1" ht="18">
      <c r="A146" s="31"/>
      <c r="B146" s="31"/>
      <c r="C146" s="31"/>
      <c r="D146" s="31"/>
      <c r="E146" s="31"/>
      <c r="F146" s="31"/>
      <c r="G146" s="146"/>
      <c r="H146" s="146"/>
      <c r="I146" s="146"/>
      <c r="J146" s="146"/>
      <c r="K146" s="146"/>
      <c r="L146" s="146"/>
      <c r="M146" s="146"/>
      <c r="N146" s="146"/>
      <c r="O146" s="146"/>
      <c r="P146" s="146"/>
      <c r="Q146" s="146"/>
      <c r="R146" s="146"/>
      <c r="S146" s="146"/>
      <c r="T146" s="146"/>
      <c r="U146" s="146"/>
      <c r="V146" s="146"/>
      <c r="W146" s="153"/>
      <c r="X146" s="153"/>
      <c r="Y146" s="153"/>
      <c r="Z146" s="153"/>
      <c r="AA146" s="146"/>
      <c r="AB146" s="146"/>
      <c r="AC146" s="146"/>
      <c r="AD146" s="146"/>
      <c r="AE146" s="146"/>
      <c r="AF146" s="153"/>
      <c r="AG146" s="153"/>
      <c r="AH146" s="153"/>
      <c r="AI146" s="153"/>
      <c r="AJ146" s="153"/>
      <c r="AK146" s="153"/>
      <c r="AL146" s="153"/>
      <c r="AM146" s="153"/>
      <c r="AN146" s="153"/>
      <c r="AO146" s="153"/>
      <c r="AP146" s="153"/>
      <c r="AQ146" s="153"/>
      <c r="AR146" s="153"/>
      <c r="AS146" s="153"/>
      <c r="AT146" s="153"/>
      <c r="AU146" s="153"/>
      <c r="AV146" s="153"/>
      <c r="AW146" s="153"/>
      <c r="AX146" s="153"/>
      <c r="AY146" s="153"/>
      <c r="AZ146" s="153"/>
      <c r="BA146" s="153"/>
      <c r="BB146" s="153"/>
      <c r="BC146" s="153"/>
      <c r="BD146" s="153"/>
      <c r="BE146" s="153"/>
      <c r="BF146" s="153"/>
      <c r="BG146" s="153"/>
      <c r="BH146" s="153"/>
      <c r="BI146" s="153"/>
      <c r="BJ146" s="153"/>
      <c r="BK146" s="153"/>
      <c r="BL146" s="153"/>
      <c r="BM146" s="153"/>
      <c r="BN146" s="153"/>
      <c r="BO146" s="153"/>
      <c r="BP146" s="153"/>
      <c r="BQ146" s="153"/>
      <c r="BR146" s="153"/>
      <c r="BS146" s="153"/>
      <c r="BT146" s="153"/>
      <c r="BU146" s="153"/>
    </row>
    <row r="147" spans="1:73" s="105" customFormat="1" ht="18">
      <c r="A147" s="31"/>
      <c r="B147" s="31"/>
      <c r="C147" s="31"/>
      <c r="D147" s="31"/>
      <c r="E147" s="31"/>
      <c r="F147" s="31"/>
      <c r="G147" s="146"/>
      <c r="H147" s="146"/>
      <c r="I147" s="146"/>
      <c r="J147" s="146"/>
      <c r="K147" s="146"/>
      <c r="L147" s="146"/>
      <c r="M147" s="146"/>
      <c r="N147" s="146"/>
      <c r="O147" s="146"/>
      <c r="P147" s="146"/>
      <c r="Q147" s="146"/>
      <c r="R147" s="146"/>
      <c r="S147" s="146"/>
      <c r="T147" s="146"/>
      <c r="U147" s="146"/>
      <c r="V147" s="146"/>
      <c r="W147" s="153"/>
      <c r="X147" s="153"/>
      <c r="Y147" s="153"/>
      <c r="Z147" s="153"/>
      <c r="AA147" s="146"/>
      <c r="AB147" s="146"/>
      <c r="AC147" s="146"/>
      <c r="AD147" s="146"/>
      <c r="AE147" s="146"/>
      <c r="AF147" s="153"/>
      <c r="AG147" s="153"/>
      <c r="AH147" s="153"/>
      <c r="AI147" s="153"/>
      <c r="AJ147" s="153"/>
      <c r="AK147" s="153"/>
      <c r="AL147" s="153"/>
      <c r="AM147" s="153"/>
      <c r="AN147" s="153"/>
      <c r="AO147" s="153"/>
      <c r="AP147" s="153"/>
      <c r="AQ147" s="153"/>
      <c r="AR147" s="153"/>
      <c r="AS147" s="153"/>
      <c r="AT147" s="153"/>
      <c r="AU147" s="153"/>
      <c r="AV147" s="153"/>
      <c r="AW147" s="153"/>
      <c r="AX147" s="153"/>
      <c r="AY147" s="153"/>
      <c r="AZ147" s="153"/>
      <c r="BA147" s="153"/>
      <c r="BB147" s="153"/>
      <c r="BC147" s="153"/>
      <c r="BD147" s="153"/>
      <c r="BE147" s="153"/>
      <c r="BF147" s="153"/>
      <c r="BG147" s="153"/>
      <c r="BH147" s="153"/>
      <c r="BI147" s="153"/>
      <c r="BJ147" s="153"/>
      <c r="BK147" s="153"/>
      <c r="BL147" s="153"/>
      <c r="BM147" s="153"/>
      <c r="BN147" s="153"/>
      <c r="BO147" s="153"/>
      <c r="BP147" s="153"/>
      <c r="BQ147" s="153"/>
      <c r="BR147" s="153"/>
      <c r="BS147" s="153"/>
      <c r="BT147" s="153"/>
      <c r="BU147" s="153"/>
    </row>
    <row r="148" spans="1:73" s="105" customFormat="1" ht="18">
      <c r="A148" s="31"/>
      <c r="B148" s="31"/>
      <c r="C148" s="31"/>
      <c r="D148" s="31"/>
      <c r="E148" s="31"/>
      <c r="F148" s="31"/>
      <c r="G148" s="146"/>
      <c r="H148" s="146"/>
      <c r="I148" s="146"/>
      <c r="J148" s="146"/>
      <c r="K148" s="146"/>
      <c r="L148" s="146"/>
      <c r="M148" s="146"/>
      <c r="N148" s="146"/>
      <c r="O148" s="146"/>
      <c r="P148" s="146"/>
      <c r="Q148" s="146"/>
      <c r="R148" s="146"/>
      <c r="S148" s="146"/>
      <c r="T148" s="146"/>
      <c r="U148" s="146"/>
      <c r="V148" s="146"/>
      <c r="W148" s="153"/>
      <c r="X148" s="153"/>
      <c r="Y148" s="153"/>
      <c r="Z148" s="153"/>
      <c r="AA148" s="146"/>
      <c r="AB148" s="146"/>
      <c r="AC148" s="146"/>
      <c r="AD148" s="146"/>
      <c r="AE148" s="146"/>
      <c r="AF148" s="153"/>
      <c r="AG148" s="153"/>
      <c r="AH148" s="153"/>
      <c r="AI148" s="153"/>
      <c r="AJ148" s="153"/>
      <c r="AK148" s="153"/>
      <c r="AL148" s="153"/>
      <c r="AM148" s="153"/>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3"/>
      <c r="BQ148" s="153"/>
      <c r="BR148" s="153"/>
      <c r="BS148" s="153"/>
      <c r="BT148" s="153"/>
      <c r="BU148" s="153"/>
    </row>
    <row r="149" spans="1:73" s="105" customFormat="1" ht="18">
      <c r="A149" s="31"/>
      <c r="B149" s="31"/>
      <c r="C149" s="31"/>
      <c r="D149" s="31"/>
      <c r="E149" s="31"/>
      <c r="F149" s="31"/>
      <c r="G149" s="146"/>
      <c r="H149" s="146"/>
      <c r="I149" s="146"/>
      <c r="J149" s="146"/>
      <c r="K149" s="146"/>
      <c r="L149" s="146"/>
      <c r="M149" s="146"/>
      <c r="N149" s="146"/>
      <c r="O149" s="146"/>
      <c r="P149" s="146"/>
      <c r="Q149" s="146"/>
      <c r="R149" s="146"/>
      <c r="S149" s="146"/>
      <c r="T149" s="146"/>
      <c r="U149" s="146"/>
      <c r="V149" s="146"/>
      <c r="W149" s="153"/>
      <c r="X149" s="153"/>
      <c r="Y149" s="153"/>
      <c r="Z149" s="153"/>
      <c r="AA149" s="146"/>
      <c r="AB149" s="146"/>
      <c r="AC149" s="146"/>
      <c r="AD149" s="146"/>
      <c r="AE149" s="146"/>
      <c r="AF149" s="153"/>
      <c r="AG149" s="153"/>
      <c r="AH149" s="153"/>
      <c r="AI149" s="153"/>
      <c r="AJ149" s="153"/>
      <c r="AK149" s="153"/>
      <c r="AL149" s="153"/>
      <c r="AM149" s="153"/>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3"/>
      <c r="BQ149" s="153"/>
      <c r="BR149" s="153"/>
      <c r="BS149" s="153"/>
      <c r="BT149" s="153"/>
      <c r="BU149" s="153"/>
    </row>
    <row r="150" spans="1:73" s="105" customFormat="1" ht="18">
      <c r="A150" s="31"/>
      <c r="B150" s="31"/>
      <c r="C150" s="31"/>
      <c r="D150" s="31"/>
      <c r="E150" s="31"/>
      <c r="F150" s="31"/>
      <c r="G150" s="146"/>
      <c r="H150" s="146"/>
      <c r="I150" s="146"/>
      <c r="J150" s="146"/>
      <c r="K150" s="146"/>
      <c r="L150" s="146"/>
      <c r="M150" s="146"/>
      <c r="N150" s="146"/>
      <c r="O150" s="146"/>
      <c r="P150" s="146"/>
      <c r="Q150" s="146"/>
      <c r="R150" s="146"/>
      <c r="S150" s="146"/>
      <c r="T150" s="146"/>
      <c r="U150" s="146"/>
      <c r="V150" s="146"/>
      <c r="W150" s="153"/>
      <c r="X150" s="153"/>
      <c r="Y150" s="153"/>
      <c r="Z150" s="153"/>
      <c r="AA150" s="146"/>
      <c r="AB150" s="146"/>
      <c r="AC150" s="146"/>
      <c r="AD150" s="146"/>
      <c r="AE150" s="146"/>
      <c r="AF150" s="153"/>
      <c r="AG150" s="153"/>
      <c r="AH150" s="153"/>
      <c r="AI150" s="153"/>
      <c r="AJ150" s="153"/>
      <c r="AK150" s="153"/>
      <c r="AL150" s="153"/>
      <c r="AM150" s="153"/>
      <c r="AN150" s="153"/>
      <c r="AO150" s="153"/>
      <c r="AP150" s="153"/>
      <c r="AQ150" s="153"/>
      <c r="AR150" s="153"/>
      <c r="AS150" s="153"/>
      <c r="AT150" s="153"/>
      <c r="AU150" s="153"/>
      <c r="AV150" s="153"/>
      <c r="AW150" s="153"/>
      <c r="AX150" s="153"/>
      <c r="AY150" s="153"/>
      <c r="AZ150" s="153"/>
      <c r="BA150" s="153"/>
      <c r="BB150" s="153"/>
      <c r="BC150" s="153"/>
      <c r="BD150" s="153"/>
      <c r="BE150" s="153"/>
      <c r="BF150" s="153"/>
      <c r="BG150" s="153"/>
      <c r="BH150" s="153"/>
      <c r="BI150" s="153"/>
      <c r="BJ150" s="153"/>
      <c r="BK150" s="153"/>
      <c r="BL150" s="153"/>
      <c r="BM150" s="153"/>
      <c r="BN150" s="153"/>
      <c r="BO150" s="153"/>
      <c r="BP150" s="153"/>
      <c r="BQ150" s="153"/>
      <c r="BR150" s="153"/>
      <c r="BS150" s="153"/>
      <c r="BT150" s="153"/>
      <c r="BU150" s="153"/>
    </row>
    <row r="151" spans="1:73" s="105" customFormat="1" ht="18">
      <c r="A151" s="31"/>
      <c r="B151" s="31"/>
      <c r="C151" s="31"/>
      <c r="D151" s="31"/>
      <c r="E151" s="31"/>
      <c r="F151" s="31"/>
      <c r="G151" s="146"/>
      <c r="H151" s="146"/>
      <c r="I151" s="146"/>
      <c r="J151" s="146"/>
      <c r="K151" s="146"/>
      <c r="L151" s="146"/>
      <c r="M151" s="146"/>
      <c r="N151" s="146"/>
      <c r="O151" s="146"/>
      <c r="P151" s="146"/>
      <c r="Q151" s="146"/>
      <c r="R151" s="146"/>
      <c r="S151" s="146"/>
      <c r="T151" s="146"/>
      <c r="U151" s="146"/>
      <c r="V151" s="146"/>
      <c r="W151" s="153"/>
      <c r="X151" s="153"/>
      <c r="Y151" s="153"/>
      <c r="Z151" s="153"/>
      <c r="AA151" s="146"/>
      <c r="AB151" s="146"/>
      <c r="AC151" s="146"/>
      <c r="AD151" s="146"/>
      <c r="AE151" s="146"/>
      <c r="AF151" s="153"/>
      <c r="AG151" s="153"/>
      <c r="AH151" s="153"/>
      <c r="AI151" s="153"/>
      <c r="AJ151" s="153"/>
      <c r="AK151" s="153"/>
      <c r="AL151" s="153"/>
      <c r="AM151" s="153"/>
      <c r="AN151" s="153"/>
      <c r="AO151" s="153"/>
      <c r="AP151" s="153"/>
      <c r="AQ151" s="153"/>
      <c r="AR151" s="153"/>
      <c r="AS151" s="153"/>
      <c r="AT151" s="153"/>
      <c r="AU151" s="153"/>
      <c r="AV151" s="153"/>
      <c r="AW151" s="153"/>
      <c r="AX151" s="153"/>
      <c r="AY151" s="153"/>
      <c r="AZ151" s="153"/>
      <c r="BA151" s="153"/>
      <c r="BB151" s="153"/>
      <c r="BC151" s="153"/>
      <c r="BD151" s="153"/>
      <c r="BE151" s="153"/>
      <c r="BF151" s="153"/>
      <c r="BG151" s="153"/>
      <c r="BH151" s="153"/>
      <c r="BI151" s="153"/>
      <c r="BJ151" s="153"/>
      <c r="BK151" s="153"/>
      <c r="BL151" s="153"/>
      <c r="BM151" s="153"/>
      <c r="BN151" s="153"/>
      <c r="BO151" s="153"/>
      <c r="BP151" s="153"/>
      <c r="BQ151" s="153"/>
      <c r="BR151" s="153"/>
      <c r="BS151" s="153"/>
      <c r="BT151" s="153"/>
      <c r="BU151" s="153"/>
    </row>
    <row r="152" spans="1:73" s="105" customFormat="1" ht="18">
      <c r="A152" s="31"/>
      <c r="B152" s="31"/>
      <c r="C152" s="31"/>
      <c r="D152" s="31"/>
      <c r="E152" s="31"/>
      <c r="F152" s="31"/>
      <c r="G152" s="146"/>
      <c r="H152" s="146"/>
      <c r="I152" s="146"/>
      <c r="J152" s="146"/>
      <c r="K152" s="146"/>
      <c r="L152" s="146"/>
      <c r="M152" s="146"/>
      <c r="N152" s="146"/>
      <c r="O152" s="146"/>
      <c r="P152" s="146"/>
      <c r="Q152" s="146"/>
      <c r="R152" s="146"/>
      <c r="S152" s="146"/>
      <c r="T152" s="146"/>
      <c r="U152" s="146"/>
      <c r="V152" s="146"/>
      <c r="W152" s="153"/>
      <c r="X152" s="153"/>
      <c r="Y152" s="153"/>
      <c r="Z152" s="153"/>
      <c r="AA152" s="146"/>
      <c r="AB152" s="146"/>
      <c r="AC152" s="146"/>
      <c r="AD152" s="146"/>
      <c r="AE152" s="146"/>
      <c r="AF152" s="153"/>
      <c r="AG152" s="153"/>
      <c r="AH152" s="153"/>
      <c r="AI152" s="153"/>
      <c r="AJ152" s="153"/>
      <c r="AK152" s="153"/>
      <c r="AL152" s="153"/>
      <c r="AM152" s="153"/>
      <c r="AN152" s="153"/>
      <c r="AO152" s="153"/>
      <c r="AP152" s="153"/>
      <c r="AQ152" s="153"/>
      <c r="AR152" s="153"/>
      <c r="AS152" s="153"/>
      <c r="AT152" s="153"/>
      <c r="AU152" s="153"/>
      <c r="AV152" s="153"/>
      <c r="AW152" s="153"/>
      <c r="AX152" s="153"/>
      <c r="AY152" s="153"/>
      <c r="AZ152" s="153"/>
      <c r="BA152" s="153"/>
      <c r="BB152" s="153"/>
      <c r="BC152" s="153"/>
      <c r="BD152" s="153"/>
      <c r="BE152" s="153"/>
      <c r="BF152" s="153"/>
      <c r="BG152" s="153"/>
      <c r="BH152" s="153"/>
      <c r="BI152" s="153"/>
      <c r="BJ152" s="153"/>
      <c r="BK152" s="153"/>
      <c r="BL152" s="153"/>
      <c r="BM152" s="153"/>
      <c r="BN152" s="153"/>
      <c r="BO152" s="153"/>
      <c r="BP152" s="153"/>
      <c r="BQ152" s="153"/>
      <c r="BR152" s="153"/>
      <c r="BS152" s="153"/>
      <c r="BT152" s="153"/>
      <c r="BU152" s="153"/>
    </row>
    <row r="153" spans="1:73" s="105" customFormat="1" ht="18">
      <c r="A153" s="31"/>
      <c r="B153" s="31"/>
      <c r="C153" s="31"/>
      <c r="D153" s="31"/>
      <c r="E153" s="31"/>
      <c r="F153" s="31"/>
      <c r="G153" s="146"/>
      <c r="H153" s="146"/>
      <c r="I153" s="146"/>
      <c r="J153" s="146"/>
      <c r="K153" s="146"/>
      <c r="L153" s="146"/>
      <c r="M153" s="146"/>
      <c r="N153" s="146"/>
      <c r="O153" s="146"/>
      <c r="P153" s="146"/>
      <c r="Q153" s="146"/>
      <c r="R153" s="146"/>
      <c r="S153" s="146"/>
      <c r="T153" s="146"/>
      <c r="U153" s="146"/>
      <c r="V153" s="146"/>
      <c r="W153" s="153"/>
      <c r="X153" s="153"/>
      <c r="Y153" s="153"/>
      <c r="Z153" s="153"/>
      <c r="AA153" s="146"/>
      <c r="AB153" s="146"/>
      <c r="AC153" s="146"/>
      <c r="AD153" s="146"/>
      <c r="AE153" s="146"/>
      <c r="AF153" s="153"/>
      <c r="AG153" s="153"/>
      <c r="AH153" s="153"/>
      <c r="AI153" s="153"/>
      <c r="AJ153" s="153"/>
      <c r="AK153" s="153"/>
      <c r="AL153" s="153"/>
      <c r="AM153" s="153"/>
      <c r="AN153" s="153"/>
      <c r="AO153" s="153"/>
      <c r="AP153" s="153"/>
      <c r="AQ153" s="153"/>
      <c r="AR153" s="153"/>
      <c r="AS153" s="153"/>
      <c r="AT153" s="153"/>
      <c r="AU153" s="153"/>
      <c r="AV153" s="153"/>
      <c r="AW153" s="153"/>
      <c r="AX153" s="153"/>
      <c r="AY153" s="153"/>
      <c r="AZ153" s="153"/>
      <c r="BA153" s="153"/>
      <c r="BB153" s="153"/>
      <c r="BC153" s="153"/>
      <c r="BD153" s="153"/>
      <c r="BE153" s="153"/>
      <c r="BF153" s="153"/>
      <c r="BG153" s="153"/>
      <c r="BH153" s="153"/>
      <c r="BI153" s="153"/>
      <c r="BJ153" s="153"/>
      <c r="BK153" s="153"/>
      <c r="BL153" s="153"/>
      <c r="BM153" s="153"/>
      <c r="BN153" s="153"/>
      <c r="BO153" s="153"/>
      <c r="BP153" s="153"/>
      <c r="BQ153" s="153"/>
      <c r="BR153" s="153"/>
      <c r="BS153" s="153"/>
      <c r="BT153" s="153"/>
      <c r="BU153" s="153"/>
    </row>
    <row r="154" spans="1:73" s="105" customFormat="1" ht="18">
      <c r="A154" s="31"/>
      <c r="B154" s="31"/>
      <c r="C154" s="31"/>
      <c r="D154" s="31"/>
      <c r="E154" s="31"/>
      <c r="F154" s="31"/>
      <c r="G154" s="146"/>
      <c r="H154" s="146"/>
      <c r="I154" s="146"/>
      <c r="J154" s="146"/>
      <c r="K154" s="146"/>
      <c r="L154" s="146"/>
      <c r="M154" s="146"/>
      <c r="N154" s="146"/>
      <c r="O154" s="146"/>
      <c r="P154" s="146"/>
      <c r="Q154" s="146"/>
      <c r="R154" s="146"/>
      <c r="S154" s="146"/>
      <c r="T154" s="146"/>
      <c r="U154" s="146"/>
      <c r="V154" s="146"/>
      <c r="W154" s="153"/>
      <c r="X154" s="153"/>
      <c r="Y154" s="153"/>
      <c r="Z154" s="153"/>
      <c r="AA154" s="146"/>
      <c r="AB154" s="146"/>
      <c r="AC154" s="146"/>
      <c r="AD154" s="146"/>
      <c r="AE154" s="146"/>
      <c r="AF154" s="153"/>
      <c r="AG154" s="153"/>
      <c r="AH154" s="153"/>
      <c r="AI154" s="153"/>
      <c r="AJ154" s="153"/>
      <c r="AK154" s="153"/>
      <c r="AL154" s="153"/>
      <c r="AM154" s="153"/>
      <c r="AN154" s="153"/>
      <c r="AO154" s="153"/>
      <c r="AP154" s="153"/>
      <c r="AQ154" s="153"/>
      <c r="AR154" s="153"/>
      <c r="AS154" s="153"/>
      <c r="AT154" s="153"/>
      <c r="AU154" s="153"/>
      <c r="AV154" s="153"/>
      <c r="AW154" s="153"/>
      <c r="AX154" s="153"/>
      <c r="AY154" s="153"/>
      <c r="AZ154" s="153"/>
      <c r="BA154" s="153"/>
      <c r="BB154" s="153"/>
      <c r="BC154" s="153"/>
      <c r="BD154" s="153"/>
      <c r="BE154" s="153"/>
      <c r="BF154" s="153"/>
      <c r="BG154" s="153"/>
      <c r="BH154" s="153"/>
      <c r="BI154" s="153"/>
      <c r="BJ154" s="153"/>
      <c r="BK154" s="153"/>
      <c r="BL154" s="153"/>
      <c r="BM154" s="153"/>
      <c r="BN154" s="153"/>
      <c r="BO154" s="153"/>
      <c r="BP154" s="153"/>
      <c r="BQ154" s="153"/>
      <c r="BR154" s="153"/>
      <c r="BS154" s="153"/>
      <c r="BT154" s="153"/>
      <c r="BU154" s="153"/>
    </row>
    <row r="155" spans="1:73" s="105" customFormat="1" ht="18">
      <c r="A155" s="31"/>
      <c r="B155" s="31"/>
      <c r="C155" s="31"/>
      <c r="D155" s="31"/>
      <c r="E155" s="31"/>
      <c r="F155" s="31"/>
      <c r="G155" s="146"/>
      <c r="H155" s="146"/>
      <c r="I155" s="146"/>
      <c r="J155" s="146"/>
      <c r="K155" s="146"/>
      <c r="L155" s="146"/>
      <c r="M155" s="146"/>
      <c r="N155" s="146"/>
      <c r="O155" s="146"/>
      <c r="P155" s="146"/>
      <c r="Q155" s="146"/>
      <c r="R155" s="146"/>
      <c r="S155" s="146"/>
      <c r="T155" s="146"/>
      <c r="U155" s="146"/>
      <c r="V155" s="146"/>
      <c r="W155" s="153"/>
      <c r="X155" s="153"/>
      <c r="Y155" s="153"/>
      <c r="Z155" s="153"/>
      <c r="AA155" s="146"/>
      <c r="AB155" s="146"/>
      <c r="AC155" s="146"/>
      <c r="AD155" s="146"/>
      <c r="AE155" s="146"/>
      <c r="AF155" s="153"/>
      <c r="AG155" s="153"/>
      <c r="AH155" s="153"/>
      <c r="AI155" s="153"/>
      <c r="AJ155" s="153"/>
      <c r="AK155" s="153"/>
      <c r="AL155" s="153"/>
      <c r="AM155" s="153"/>
      <c r="AN155" s="153"/>
      <c r="AO155" s="153"/>
      <c r="AP155" s="153"/>
      <c r="AQ155" s="153"/>
      <c r="AR155" s="153"/>
      <c r="AS155" s="153"/>
      <c r="AT155" s="153"/>
      <c r="AU155" s="153"/>
      <c r="AV155" s="153"/>
      <c r="AW155" s="153"/>
      <c r="AX155" s="153"/>
      <c r="AY155" s="153"/>
      <c r="AZ155" s="153"/>
      <c r="BA155" s="153"/>
      <c r="BB155" s="153"/>
      <c r="BC155" s="153"/>
      <c r="BD155" s="153"/>
      <c r="BE155" s="153"/>
      <c r="BF155" s="153"/>
      <c r="BG155" s="153"/>
      <c r="BH155" s="153"/>
      <c r="BI155" s="153"/>
      <c r="BJ155" s="153"/>
      <c r="BK155" s="153"/>
      <c r="BL155" s="153"/>
      <c r="BM155" s="153"/>
      <c r="BN155" s="153"/>
      <c r="BO155" s="153"/>
      <c r="BP155" s="153"/>
      <c r="BQ155" s="153"/>
      <c r="BR155" s="153"/>
      <c r="BS155" s="153"/>
      <c r="BT155" s="153"/>
      <c r="BU155" s="153"/>
    </row>
    <row r="156" spans="1:73" s="105" customFormat="1" ht="18">
      <c r="A156" s="31"/>
      <c r="B156" s="31"/>
      <c r="C156" s="31"/>
      <c r="D156" s="31"/>
      <c r="E156" s="31"/>
      <c r="F156" s="31"/>
      <c r="G156" s="146"/>
      <c r="H156" s="146"/>
      <c r="I156" s="146"/>
      <c r="J156" s="146"/>
      <c r="K156" s="146"/>
      <c r="L156" s="146"/>
      <c r="M156" s="146"/>
      <c r="N156" s="146"/>
      <c r="O156" s="146"/>
      <c r="P156" s="146"/>
      <c r="Q156" s="146"/>
      <c r="R156" s="146"/>
      <c r="S156" s="146"/>
      <c r="T156" s="146"/>
      <c r="U156" s="146"/>
      <c r="V156" s="146"/>
      <c r="W156" s="153"/>
      <c r="X156" s="153"/>
      <c r="Y156" s="153"/>
      <c r="Z156" s="153"/>
      <c r="AA156" s="146"/>
      <c r="AB156" s="146"/>
      <c r="AC156" s="146"/>
      <c r="AD156" s="146"/>
      <c r="AE156" s="146"/>
      <c r="AF156" s="153"/>
      <c r="AG156" s="153"/>
      <c r="AH156" s="153"/>
      <c r="AI156" s="153"/>
      <c r="AJ156" s="153"/>
      <c r="AK156" s="153"/>
      <c r="AL156" s="153"/>
      <c r="AM156" s="153"/>
      <c r="AN156" s="153"/>
      <c r="AO156" s="153"/>
      <c r="AP156" s="153"/>
      <c r="AQ156" s="153"/>
      <c r="AR156" s="153"/>
      <c r="AS156" s="153"/>
      <c r="AT156" s="153"/>
      <c r="AU156" s="153"/>
      <c r="AV156" s="153"/>
      <c r="AW156" s="153"/>
      <c r="AX156" s="153"/>
      <c r="AY156" s="153"/>
      <c r="AZ156" s="153"/>
      <c r="BA156" s="153"/>
      <c r="BB156" s="153"/>
      <c r="BC156" s="153"/>
      <c r="BD156" s="153"/>
      <c r="BE156" s="153"/>
      <c r="BF156" s="153"/>
      <c r="BG156" s="153"/>
      <c r="BH156" s="153"/>
      <c r="BI156" s="153"/>
      <c r="BJ156" s="153"/>
      <c r="BK156" s="153"/>
      <c r="BL156" s="153"/>
      <c r="BM156" s="153"/>
      <c r="BN156" s="153"/>
      <c r="BO156" s="153"/>
      <c r="BP156" s="153"/>
      <c r="BQ156" s="153"/>
      <c r="BR156" s="153"/>
      <c r="BS156" s="153"/>
      <c r="BT156" s="153"/>
      <c r="BU156" s="153"/>
    </row>
    <row r="157" spans="1:73" s="105" customFormat="1" ht="18">
      <c r="A157" s="31"/>
      <c r="B157" s="31"/>
      <c r="C157" s="31"/>
      <c r="D157" s="31"/>
      <c r="E157" s="31"/>
      <c r="F157" s="31"/>
      <c r="G157" s="146"/>
      <c r="H157" s="146"/>
      <c r="I157" s="146"/>
      <c r="J157" s="146"/>
      <c r="K157" s="146"/>
      <c r="L157" s="146"/>
      <c r="M157" s="146"/>
      <c r="N157" s="146"/>
      <c r="O157" s="146"/>
      <c r="P157" s="146"/>
      <c r="Q157" s="146"/>
      <c r="R157" s="146"/>
      <c r="S157" s="146"/>
      <c r="T157" s="146"/>
      <c r="U157" s="146"/>
      <c r="V157" s="146"/>
      <c r="W157" s="153"/>
      <c r="X157" s="153"/>
      <c r="Y157" s="153"/>
      <c r="Z157" s="153"/>
      <c r="AA157" s="146"/>
      <c r="AB157" s="146"/>
      <c r="AC157" s="146"/>
      <c r="AD157" s="146"/>
      <c r="AE157" s="146"/>
      <c r="AF157" s="153"/>
      <c r="AG157" s="153"/>
      <c r="AH157" s="153"/>
      <c r="AI157" s="153"/>
      <c r="AJ157" s="153"/>
      <c r="AK157" s="153"/>
      <c r="AL157" s="153"/>
      <c r="AM157" s="153"/>
      <c r="AN157" s="153"/>
      <c r="AO157" s="153"/>
      <c r="AP157" s="153"/>
      <c r="AQ157" s="153"/>
      <c r="AR157" s="153"/>
      <c r="AS157" s="153"/>
      <c r="AT157" s="153"/>
      <c r="AU157" s="153"/>
      <c r="AV157" s="153"/>
      <c r="AW157" s="153"/>
      <c r="AX157" s="153"/>
      <c r="AY157" s="153"/>
      <c r="AZ157" s="153"/>
      <c r="BA157" s="153"/>
      <c r="BB157" s="153"/>
      <c r="BC157" s="153"/>
      <c r="BD157" s="153"/>
      <c r="BE157" s="153"/>
      <c r="BF157" s="153"/>
      <c r="BG157" s="153"/>
      <c r="BH157" s="153"/>
      <c r="BI157" s="153"/>
      <c r="BJ157" s="153"/>
      <c r="BK157" s="153"/>
      <c r="BL157" s="153"/>
      <c r="BM157" s="153"/>
      <c r="BN157" s="153"/>
      <c r="BO157" s="153"/>
      <c r="BP157" s="153"/>
      <c r="BQ157" s="153"/>
      <c r="BR157" s="153"/>
      <c r="BS157" s="153"/>
      <c r="BT157" s="153"/>
      <c r="BU157" s="153"/>
    </row>
    <row r="158" spans="1:73" s="105" customFormat="1" ht="18">
      <c r="A158" s="31"/>
      <c r="B158" s="31"/>
      <c r="C158" s="31"/>
      <c r="D158" s="31"/>
      <c r="E158" s="31"/>
      <c r="F158" s="31"/>
      <c r="G158" s="146"/>
      <c r="H158" s="146"/>
      <c r="I158" s="146"/>
      <c r="J158" s="146"/>
      <c r="K158" s="146"/>
      <c r="L158" s="146"/>
      <c r="M158" s="146"/>
      <c r="N158" s="146"/>
      <c r="O158" s="146"/>
      <c r="P158" s="146"/>
      <c r="Q158" s="146"/>
      <c r="R158" s="146"/>
      <c r="S158" s="146"/>
      <c r="T158" s="146"/>
      <c r="U158" s="146"/>
      <c r="V158" s="146"/>
      <c r="W158" s="153"/>
      <c r="X158" s="153"/>
      <c r="Y158" s="153"/>
      <c r="Z158" s="153"/>
      <c r="AA158" s="146"/>
      <c r="AB158" s="146"/>
      <c r="AC158" s="146"/>
      <c r="AD158" s="146"/>
      <c r="AE158" s="146"/>
      <c r="AF158" s="153"/>
      <c r="AG158" s="153"/>
      <c r="AH158" s="153"/>
      <c r="AI158" s="153"/>
      <c r="AJ158" s="153"/>
      <c r="AK158" s="153"/>
      <c r="AL158" s="153"/>
      <c r="AM158" s="153"/>
      <c r="AN158" s="153"/>
      <c r="AO158" s="153"/>
      <c r="AP158" s="153"/>
      <c r="AQ158" s="153"/>
      <c r="AR158" s="153"/>
      <c r="AS158" s="153"/>
      <c r="AT158" s="153"/>
      <c r="AU158" s="153"/>
      <c r="AV158" s="153"/>
      <c r="AW158" s="153"/>
      <c r="AX158" s="153"/>
      <c r="AY158" s="153"/>
      <c r="AZ158" s="153"/>
      <c r="BA158" s="153"/>
      <c r="BB158" s="153"/>
      <c r="BC158" s="153"/>
      <c r="BD158" s="153"/>
      <c r="BE158" s="153"/>
      <c r="BF158" s="153"/>
      <c r="BG158" s="153"/>
      <c r="BH158" s="153"/>
      <c r="BI158" s="153"/>
      <c r="BJ158" s="153"/>
      <c r="BK158" s="153"/>
      <c r="BL158" s="153"/>
      <c r="BM158" s="153"/>
      <c r="BN158" s="153"/>
      <c r="BO158" s="153"/>
      <c r="BP158" s="153"/>
      <c r="BQ158" s="153"/>
      <c r="BR158" s="153"/>
      <c r="BS158" s="153"/>
      <c r="BT158" s="153"/>
      <c r="BU158" s="153"/>
    </row>
    <row r="159" spans="1:73" s="105" customFormat="1" ht="18">
      <c r="A159" s="31"/>
      <c r="B159" s="31"/>
      <c r="C159" s="31"/>
      <c r="D159" s="31"/>
      <c r="E159" s="31"/>
      <c r="F159" s="31"/>
      <c r="G159" s="146"/>
      <c r="H159" s="146"/>
      <c r="I159" s="146"/>
      <c r="J159" s="146"/>
      <c r="K159" s="146"/>
      <c r="L159" s="146"/>
      <c r="M159" s="146"/>
      <c r="N159" s="146"/>
      <c r="O159" s="146"/>
      <c r="P159" s="146"/>
      <c r="Q159" s="146"/>
      <c r="R159" s="146"/>
      <c r="S159" s="146"/>
      <c r="T159" s="146"/>
      <c r="U159" s="146"/>
      <c r="V159" s="146"/>
      <c r="W159" s="153"/>
      <c r="X159" s="153"/>
      <c r="Y159" s="153"/>
      <c r="Z159" s="153"/>
      <c r="AA159" s="146"/>
      <c r="AB159" s="146"/>
      <c r="AC159" s="146"/>
      <c r="AD159" s="146"/>
      <c r="AE159" s="146"/>
      <c r="AF159" s="153"/>
      <c r="AG159" s="153"/>
      <c r="AH159" s="153"/>
      <c r="AI159" s="153"/>
      <c r="AJ159" s="153"/>
      <c r="AK159" s="153"/>
      <c r="AL159" s="153"/>
      <c r="AM159" s="153"/>
      <c r="AN159" s="153"/>
      <c r="AO159" s="153"/>
      <c r="AP159" s="153"/>
      <c r="AQ159" s="153"/>
      <c r="AR159" s="153"/>
      <c r="AS159" s="153"/>
      <c r="AT159" s="153"/>
      <c r="AU159" s="153"/>
      <c r="AV159" s="153"/>
      <c r="AW159" s="153"/>
      <c r="AX159" s="153"/>
      <c r="AY159" s="153"/>
      <c r="AZ159" s="153"/>
      <c r="BA159" s="153"/>
      <c r="BB159" s="153"/>
      <c r="BC159" s="153"/>
      <c r="BD159" s="153"/>
      <c r="BE159" s="153"/>
      <c r="BF159" s="153"/>
      <c r="BG159" s="153"/>
      <c r="BH159" s="153"/>
      <c r="BI159" s="153"/>
      <c r="BJ159" s="153"/>
      <c r="BK159" s="153"/>
      <c r="BL159" s="153"/>
      <c r="BM159" s="153"/>
      <c r="BN159" s="153"/>
      <c r="BO159" s="153"/>
      <c r="BP159" s="153"/>
      <c r="BQ159" s="153"/>
      <c r="BR159" s="153"/>
      <c r="BS159" s="153"/>
      <c r="BT159" s="153"/>
      <c r="BU159" s="153"/>
    </row>
    <row r="160" spans="1:73" s="105" customFormat="1" ht="18">
      <c r="A160" s="31"/>
      <c r="B160" s="31"/>
      <c r="C160" s="31"/>
      <c r="D160" s="31"/>
      <c r="E160" s="31"/>
      <c r="F160" s="31"/>
      <c r="G160" s="146"/>
      <c r="H160" s="146"/>
      <c r="I160" s="146"/>
      <c r="J160" s="146"/>
      <c r="K160" s="146"/>
      <c r="L160" s="146"/>
      <c r="M160" s="146"/>
      <c r="N160" s="146"/>
      <c r="O160" s="146"/>
      <c r="P160" s="146"/>
      <c r="Q160" s="146"/>
      <c r="R160" s="146"/>
      <c r="S160" s="146"/>
      <c r="T160" s="146"/>
      <c r="U160" s="146"/>
      <c r="V160" s="146"/>
      <c r="W160" s="153"/>
      <c r="X160" s="153"/>
      <c r="Y160" s="153"/>
      <c r="Z160" s="153"/>
      <c r="AA160" s="146"/>
      <c r="AB160" s="146"/>
      <c r="AC160" s="146"/>
      <c r="AD160" s="146"/>
      <c r="AE160" s="146"/>
      <c r="AF160" s="153"/>
      <c r="AG160" s="153"/>
      <c r="AH160" s="153"/>
      <c r="AI160" s="153"/>
      <c r="AJ160" s="153"/>
      <c r="AK160" s="153"/>
      <c r="AL160" s="153"/>
      <c r="AM160" s="153"/>
      <c r="AN160" s="153"/>
      <c r="AO160" s="153"/>
      <c r="AP160" s="153"/>
      <c r="AQ160" s="153"/>
      <c r="AR160" s="153"/>
      <c r="AS160" s="153"/>
      <c r="AT160" s="153"/>
      <c r="AU160" s="153"/>
      <c r="AV160" s="153"/>
      <c r="AW160" s="153"/>
      <c r="AX160" s="153"/>
      <c r="AY160" s="153"/>
      <c r="AZ160" s="153"/>
      <c r="BA160" s="153"/>
      <c r="BB160" s="153"/>
      <c r="BC160" s="153"/>
      <c r="BD160" s="153"/>
      <c r="BE160" s="153"/>
      <c r="BF160" s="153"/>
      <c r="BG160" s="153"/>
      <c r="BH160" s="153"/>
      <c r="BI160" s="153"/>
      <c r="BJ160" s="153"/>
      <c r="BK160" s="153"/>
      <c r="BL160" s="153"/>
      <c r="BM160" s="153"/>
      <c r="BN160" s="153"/>
      <c r="BO160" s="153"/>
      <c r="BP160" s="153"/>
      <c r="BQ160" s="153"/>
      <c r="BR160" s="153"/>
      <c r="BS160" s="153"/>
      <c r="BT160" s="153"/>
      <c r="BU160" s="153"/>
    </row>
    <row r="161" spans="1:73" s="105" customFormat="1" ht="18">
      <c r="A161" s="31"/>
      <c r="B161" s="31"/>
      <c r="C161" s="31"/>
      <c r="D161" s="31"/>
      <c r="E161" s="31"/>
      <c r="F161" s="31"/>
      <c r="G161" s="146"/>
      <c r="H161" s="146"/>
      <c r="I161" s="146"/>
      <c r="J161" s="146"/>
      <c r="K161" s="146"/>
      <c r="L161" s="146"/>
      <c r="M161" s="146"/>
      <c r="N161" s="146"/>
      <c r="O161" s="146"/>
      <c r="P161" s="146"/>
      <c r="Q161" s="146"/>
      <c r="R161" s="146"/>
      <c r="S161" s="146"/>
      <c r="T161" s="146"/>
      <c r="U161" s="146"/>
      <c r="V161" s="146"/>
      <c r="W161" s="153"/>
      <c r="X161" s="153"/>
      <c r="Y161" s="153"/>
      <c r="Z161" s="153"/>
      <c r="AA161" s="146"/>
      <c r="AB161" s="146"/>
      <c r="AC161" s="146"/>
      <c r="AD161" s="146"/>
      <c r="AE161" s="146"/>
      <c r="AF161" s="153"/>
      <c r="AG161" s="153"/>
      <c r="AH161" s="153"/>
      <c r="AI161" s="153"/>
      <c r="AJ161" s="153"/>
      <c r="AK161" s="153"/>
      <c r="AL161" s="153"/>
      <c r="AM161" s="153"/>
      <c r="AN161" s="153"/>
      <c r="AO161" s="153"/>
      <c r="AP161" s="153"/>
      <c r="AQ161" s="153"/>
      <c r="AR161" s="153"/>
      <c r="AS161" s="153"/>
      <c r="AT161" s="153"/>
      <c r="AU161" s="153"/>
      <c r="AV161" s="153"/>
      <c r="AW161" s="153"/>
      <c r="AX161" s="153"/>
      <c r="AY161" s="153"/>
      <c r="AZ161" s="153"/>
      <c r="BA161" s="153"/>
      <c r="BB161" s="153"/>
      <c r="BC161" s="153"/>
      <c r="BD161" s="153"/>
      <c r="BE161" s="153"/>
      <c r="BF161" s="153"/>
      <c r="BG161" s="153"/>
      <c r="BH161" s="153"/>
      <c r="BI161" s="153"/>
      <c r="BJ161" s="153"/>
      <c r="BK161" s="153"/>
      <c r="BL161" s="153"/>
      <c r="BM161" s="153"/>
      <c r="BN161" s="153"/>
      <c r="BO161" s="153"/>
      <c r="BP161" s="153"/>
      <c r="BQ161" s="153"/>
      <c r="BR161" s="153"/>
      <c r="BS161" s="153"/>
      <c r="BT161" s="153"/>
      <c r="BU161" s="153"/>
    </row>
    <row r="162" spans="1:73" s="105" customFormat="1" ht="18">
      <c r="A162" s="31"/>
      <c r="B162" s="31"/>
      <c r="C162" s="31"/>
      <c r="D162" s="31"/>
      <c r="E162" s="31"/>
      <c r="F162" s="31"/>
      <c r="G162" s="146"/>
      <c r="H162" s="146"/>
      <c r="I162" s="146"/>
      <c r="J162" s="146"/>
      <c r="K162" s="146"/>
      <c r="L162" s="146"/>
      <c r="M162" s="146"/>
      <c r="N162" s="146"/>
      <c r="O162" s="146"/>
      <c r="P162" s="146"/>
      <c r="Q162" s="146"/>
      <c r="R162" s="146"/>
      <c r="S162" s="146"/>
      <c r="T162" s="146"/>
      <c r="U162" s="146"/>
      <c r="V162" s="146"/>
      <c r="W162" s="153"/>
      <c r="X162" s="153"/>
      <c r="Y162" s="153"/>
      <c r="Z162" s="153"/>
      <c r="AA162" s="146"/>
      <c r="AB162" s="146"/>
      <c r="AC162" s="146"/>
      <c r="AD162" s="146"/>
      <c r="AE162" s="146"/>
      <c r="AF162" s="153"/>
      <c r="AG162" s="153"/>
      <c r="AH162" s="153"/>
      <c r="AI162" s="153"/>
      <c r="AJ162" s="153"/>
      <c r="AK162" s="153"/>
      <c r="AL162" s="153"/>
      <c r="AM162" s="153"/>
      <c r="AN162" s="153"/>
      <c r="AO162" s="153"/>
      <c r="AP162" s="153"/>
      <c r="AQ162" s="153"/>
      <c r="AR162" s="153"/>
      <c r="AS162" s="153"/>
      <c r="AT162" s="153"/>
      <c r="AU162" s="153"/>
      <c r="AV162" s="153"/>
      <c r="AW162" s="153"/>
      <c r="AX162" s="153"/>
      <c r="AY162" s="153"/>
      <c r="AZ162" s="153"/>
      <c r="BA162" s="153"/>
      <c r="BB162" s="153"/>
      <c r="BC162" s="153"/>
      <c r="BD162" s="153"/>
      <c r="BE162" s="153"/>
      <c r="BF162" s="153"/>
      <c r="BG162" s="153"/>
      <c r="BH162" s="153"/>
      <c r="BI162" s="153"/>
      <c r="BJ162" s="153"/>
      <c r="BK162" s="153"/>
      <c r="BL162" s="153"/>
      <c r="BM162" s="153"/>
      <c r="BN162" s="153"/>
      <c r="BO162" s="153"/>
      <c r="BP162" s="153"/>
      <c r="BQ162" s="153"/>
      <c r="BR162" s="153"/>
      <c r="BS162" s="153"/>
      <c r="BT162" s="153"/>
      <c r="BU162" s="153"/>
    </row>
    <row r="163" spans="1:73" s="105" customFormat="1" ht="18">
      <c r="A163" s="31"/>
      <c r="B163" s="31"/>
      <c r="C163" s="31"/>
      <c r="D163" s="31"/>
      <c r="E163" s="31"/>
      <c r="F163" s="31"/>
      <c r="G163" s="146"/>
      <c r="H163" s="146"/>
      <c r="I163" s="146"/>
      <c r="J163" s="146"/>
      <c r="K163" s="146"/>
      <c r="L163" s="146"/>
      <c r="M163" s="146"/>
      <c r="N163" s="146"/>
      <c r="O163" s="146"/>
      <c r="P163" s="146"/>
      <c r="Q163" s="146"/>
      <c r="R163" s="146"/>
      <c r="S163" s="146"/>
      <c r="T163" s="146"/>
      <c r="U163" s="146"/>
      <c r="V163" s="146"/>
      <c r="W163" s="153"/>
      <c r="X163" s="153"/>
      <c r="Y163" s="153"/>
      <c r="Z163" s="153"/>
      <c r="AA163" s="146"/>
      <c r="AB163" s="146"/>
      <c r="AC163" s="146"/>
      <c r="AD163" s="146"/>
      <c r="AE163" s="146"/>
      <c r="AF163" s="153"/>
      <c r="AG163" s="153"/>
      <c r="AH163" s="153"/>
      <c r="AI163" s="153"/>
      <c r="AJ163" s="153"/>
      <c r="AK163" s="153"/>
      <c r="AL163" s="153"/>
      <c r="AM163" s="153"/>
      <c r="AN163" s="153"/>
      <c r="AO163" s="153"/>
      <c r="AP163" s="153"/>
      <c r="AQ163" s="153"/>
      <c r="AR163" s="153"/>
      <c r="AS163" s="153"/>
      <c r="AT163" s="153"/>
      <c r="AU163" s="153"/>
      <c r="AV163" s="153"/>
      <c r="AW163" s="153"/>
      <c r="AX163" s="153"/>
      <c r="AY163" s="153"/>
      <c r="AZ163" s="153"/>
      <c r="BA163" s="153"/>
      <c r="BB163" s="153"/>
      <c r="BC163" s="153"/>
      <c r="BD163" s="153"/>
      <c r="BE163" s="153"/>
      <c r="BF163" s="153"/>
      <c r="BG163" s="153"/>
      <c r="BH163" s="153"/>
      <c r="BI163" s="153"/>
      <c r="BJ163" s="153"/>
      <c r="BK163" s="153"/>
      <c r="BL163" s="153"/>
      <c r="BM163" s="153"/>
      <c r="BN163" s="153"/>
      <c r="BO163" s="153"/>
      <c r="BP163" s="153"/>
      <c r="BQ163" s="153"/>
      <c r="BR163" s="153"/>
      <c r="BS163" s="153"/>
      <c r="BT163" s="153"/>
      <c r="BU163" s="153"/>
    </row>
    <row r="164" spans="1:73" s="105" customFormat="1" ht="18">
      <c r="A164" s="31"/>
      <c r="B164" s="31"/>
      <c r="C164" s="31"/>
      <c r="D164" s="31"/>
      <c r="E164" s="31"/>
      <c r="F164" s="31"/>
      <c r="G164" s="146"/>
      <c r="H164" s="146"/>
      <c r="I164" s="146"/>
      <c r="J164" s="146"/>
      <c r="K164" s="146"/>
      <c r="L164" s="146"/>
      <c r="M164" s="146"/>
      <c r="N164" s="146"/>
      <c r="O164" s="146"/>
      <c r="P164" s="146"/>
      <c r="Q164" s="146"/>
      <c r="R164" s="146"/>
      <c r="S164" s="146"/>
      <c r="T164" s="146"/>
      <c r="U164" s="146"/>
      <c r="V164" s="146"/>
      <c r="W164" s="153"/>
      <c r="X164" s="153"/>
      <c r="Y164" s="153"/>
      <c r="Z164" s="153"/>
      <c r="AA164" s="146"/>
      <c r="AB164" s="146"/>
      <c r="AC164" s="146"/>
      <c r="AD164" s="146"/>
      <c r="AE164" s="146"/>
      <c r="AF164" s="153"/>
      <c r="AG164" s="153"/>
      <c r="AH164" s="153"/>
      <c r="AI164" s="153"/>
      <c r="AJ164" s="153"/>
      <c r="AK164" s="153"/>
      <c r="AL164" s="153"/>
      <c r="AM164" s="153"/>
      <c r="AN164" s="153"/>
      <c r="AO164" s="153"/>
      <c r="AP164" s="153"/>
      <c r="AQ164" s="153"/>
      <c r="AR164" s="153"/>
      <c r="AS164" s="153"/>
      <c r="AT164" s="153"/>
      <c r="AU164" s="153"/>
      <c r="AV164" s="153"/>
      <c r="AW164" s="153"/>
      <c r="AX164" s="153"/>
      <c r="AY164" s="153"/>
      <c r="AZ164" s="153"/>
      <c r="BA164" s="153"/>
      <c r="BB164" s="153"/>
      <c r="BC164" s="153"/>
      <c r="BD164" s="153"/>
      <c r="BE164" s="153"/>
      <c r="BF164" s="153"/>
      <c r="BG164" s="153"/>
      <c r="BH164" s="153"/>
      <c r="BI164" s="153"/>
      <c r="BJ164" s="153"/>
      <c r="BK164" s="153"/>
      <c r="BL164" s="153"/>
      <c r="BM164" s="153"/>
      <c r="BN164" s="153"/>
      <c r="BO164" s="153"/>
      <c r="BP164" s="153"/>
      <c r="BQ164" s="153"/>
      <c r="BR164" s="153"/>
      <c r="BS164" s="153"/>
      <c r="BT164" s="153"/>
      <c r="BU164" s="153"/>
    </row>
    <row r="165" spans="1:73" s="105" customFormat="1" ht="18">
      <c r="A165" s="31"/>
      <c r="B165" s="31"/>
      <c r="C165" s="31"/>
      <c r="D165" s="31"/>
      <c r="E165" s="31"/>
      <c r="F165" s="31"/>
      <c r="G165" s="146"/>
      <c r="H165" s="146"/>
      <c r="I165" s="146"/>
      <c r="J165" s="146"/>
      <c r="K165" s="146"/>
      <c r="L165" s="146"/>
      <c r="M165" s="146"/>
      <c r="N165" s="146"/>
      <c r="O165" s="146"/>
      <c r="P165" s="146"/>
      <c r="Q165" s="146"/>
      <c r="R165" s="146"/>
      <c r="S165" s="146"/>
      <c r="T165" s="146"/>
      <c r="U165" s="146"/>
      <c r="V165" s="146"/>
      <c r="W165" s="153"/>
      <c r="X165" s="153"/>
      <c r="Y165" s="153"/>
      <c r="Z165" s="153"/>
      <c r="AA165" s="146"/>
      <c r="AB165" s="146"/>
      <c r="AC165" s="146"/>
      <c r="AD165" s="146"/>
      <c r="AE165" s="146"/>
      <c r="AF165" s="153"/>
      <c r="AG165" s="153"/>
      <c r="AH165" s="153"/>
      <c r="AI165" s="153"/>
      <c r="AJ165" s="153"/>
      <c r="AK165" s="153"/>
      <c r="AL165" s="153"/>
      <c r="AM165" s="153"/>
      <c r="AN165" s="153"/>
      <c r="AO165" s="153"/>
      <c r="AP165" s="153"/>
      <c r="AQ165" s="153"/>
      <c r="AR165" s="153"/>
      <c r="AS165" s="153"/>
      <c r="AT165" s="153"/>
      <c r="AU165" s="153"/>
      <c r="AV165" s="153"/>
      <c r="AW165" s="153"/>
      <c r="AX165" s="153"/>
      <c r="AY165" s="153"/>
      <c r="AZ165" s="153"/>
      <c r="BA165" s="153"/>
      <c r="BB165" s="153"/>
      <c r="BC165" s="153"/>
      <c r="BD165" s="153"/>
      <c r="BE165" s="153"/>
      <c r="BF165" s="153"/>
      <c r="BG165" s="153"/>
      <c r="BH165" s="153"/>
      <c r="BI165" s="153"/>
      <c r="BJ165" s="153"/>
      <c r="BK165" s="153"/>
      <c r="BL165" s="153"/>
      <c r="BM165" s="153"/>
      <c r="BN165" s="153"/>
      <c r="BO165" s="153"/>
      <c r="BP165" s="153"/>
      <c r="BQ165" s="153"/>
      <c r="BR165" s="153"/>
      <c r="BS165" s="153"/>
      <c r="BT165" s="153"/>
      <c r="BU165" s="153"/>
    </row>
    <row r="166" spans="1:73" s="105" customFormat="1" ht="18">
      <c r="A166" s="31"/>
      <c r="B166" s="31"/>
      <c r="C166" s="31"/>
      <c r="D166" s="31"/>
      <c r="E166" s="31"/>
      <c r="F166" s="31"/>
      <c r="G166" s="146"/>
      <c r="H166" s="146"/>
      <c r="I166" s="146"/>
      <c r="J166" s="146"/>
      <c r="K166" s="146"/>
      <c r="L166" s="146"/>
      <c r="M166" s="146"/>
      <c r="N166" s="146"/>
      <c r="O166" s="146"/>
      <c r="P166" s="146"/>
      <c r="Q166" s="146"/>
      <c r="R166" s="146"/>
      <c r="S166" s="146"/>
      <c r="T166" s="146"/>
      <c r="U166" s="146"/>
      <c r="V166" s="146"/>
      <c r="W166" s="153"/>
      <c r="X166" s="153"/>
      <c r="Y166" s="153"/>
      <c r="Z166" s="153"/>
      <c r="AA166" s="146"/>
      <c r="AB166" s="146"/>
      <c r="AC166" s="146"/>
      <c r="AD166" s="146"/>
      <c r="AE166" s="146"/>
      <c r="AF166" s="153"/>
      <c r="AG166" s="153"/>
      <c r="AH166" s="153"/>
      <c r="AI166" s="153"/>
      <c r="AJ166" s="153"/>
      <c r="AK166" s="153"/>
      <c r="AL166" s="153"/>
      <c r="AM166" s="153"/>
      <c r="AN166" s="153"/>
      <c r="AO166" s="153"/>
      <c r="AP166" s="153"/>
      <c r="AQ166" s="153"/>
      <c r="AR166" s="153"/>
      <c r="AS166" s="153"/>
      <c r="AT166" s="153"/>
      <c r="AU166" s="153"/>
      <c r="AV166" s="153"/>
      <c r="AW166" s="153"/>
      <c r="AX166" s="153"/>
      <c r="AY166" s="153"/>
      <c r="AZ166" s="153"/>
      <c r="BA166" s="153"/>
      <c r="BB166" s="153"/>
      <c r="BC166" s="153"/>
      <c r="BD166" s="153"/>
      <c r="BE166" s="153"/>
      <c r="BF166" s="153"/>
      <c r="BG166" s="153"/>
      <c r="BH166" s="153"/>
      <c r="BI166" s="153"/>
      <c r="BJ166" s="153"/>
      <c r="BK166" s="153"/>
      <c r="BL166" s="153"/>
      <c r="BM166" s="153"/>
      <c r="BN166" s="153"/>
      <c r="BO166" s="153"/>
      <c r="BP166" s="153"/>
      <c r="BQ166" s="153"/>
      <c r="BR166" s="153"/>
      <c r="BS166" s="153"/>
      <c r="BT166" s="153"/>
      <c r="BU166" s="153"/>
    </row>
    <row r="167" spans="1:73" s="105" customFormat="1" ht="18">
      <c r="A167" s="31"/>
      <c r="B167" s="31"/>
      <c r="C167" s="31"/>
      <c r="D167" s="31"/>
      <c r="E167" s="31"/>
      <c r="F167" s="31"/>
      <c r="G167" s="146"/>
      <c r="H167" s="146"/>
      <c r="I167" s="146"/>
      <c r="J167" s="146"/>
      <c r="K167" s="146"/>
      <c r="L167" s="146"/>
      <c r="M167" s="146"/>
      <c r="N167" s="146"/>
      <c r="O167" s="146"/>
      <c r="P167" s="146"/>
      <c r="Q167" s="146"/>
      <c r="R167" s="146"/>
      <c r="S167" s="146"/>
      <c r="T167" s="146"/>
      <c r="U167" s="146"/>
      <c r="V167" s="146"/>
      <c r="W167" s="153"/>
      <c r="X167" s="153"/>
      <c r="Y167" s="153"/>
      <c r="Z167" s="153"/>
      <c r="AA167" s="146"/>
      <c r="AB167" s="146"/>
      <c r="AC167" s="146"/>
      <c r="AD167" s="146"/>
      <c r="AE167" s="146"/>
      <c r="AF167" s="153"/>
      <c r="AG167" s="153"/>
      <c r="AH167" s="153"/>
      <c r="AI167" s="153"/>
      <c r="AJ167" s="153"/>
      <c r="AK167" s="153"/>
      <c r="AL167" s="153"/>
      <c r="AM167" s="153"/>
      <c r="AN167" s="153"/>
      <c r="AO167" s="153"/>
      <c r="AP167" s="153"/>
      <c r="AQ167" s="153"/>
      <c r="AR167" s="153"/>
      <c r="AS167" s="153"/>
      <c r="AT167" s="153"/>
      <c r="AU167" s="153"/>
      <c r="AV167" s="153"/>
      <c r="AW167" s="153"/>
      <c r="AX167" s="153"/>
      <c r="AY167" s="153"/>
      <c r="AZ167" s="153"/>
      <c r="BA167" s="153"/>
      <c r="BB167" s="153"/>
      <c r="BC167" s="153"/>
      <c r="BD167" s="153"/>
      <c r="BE167" s="153"/>
      <c r="BF167" s="153"/>
      <c r="BG167" s="153"/>
      <c r="BH167" s="153"/>
      <c r="BI167" s="153"/>
      <c r="BJ167" s="153"/>
      <c r="BK167" s="153"/>
      <c r="BL167" s="153"/>
      <c r="BM167" s="153"/>
      <c r="BN167" s="153"/>
      <c r="BO167" s="153"/>
      <c r="BP167" s="153"/>
      <c r="BQ167" s="153"/>
      <c r="BR167" s="153"/>
      <c r="BS167" s="153"/>
      <c r="BT167" s="153"/>
      <c r="BU167" s="153"/>
    </row>
    <row r="168" spans="1:73" s="105" customFormat="1" ht="18">
      <c r="A168" s="31"/>
      <c r="B168" s="31"/>
      <c r="C168" s="31"/>
      <c r="D168" s="31"/>
      <c r="E168" s="31"/>
      <c r="F168" s="31"/>
      <c r="G168" s="146"/>
      <c r="H168" s="146"/>
      <c r="I168" s="146"/>
      <c r="J168" s="146"/>
      <c r="K168" s="146"/>
      <c r="L168" s="146"/>
      <c r="M168" s="146"/>
      <c r="N168" s="146"/>
      <c r="O168" s="146"/>
      <c r="P168" s="146"/>
      <c r="Q168" s="146"/>
      <c r="R168" s="146"/>
      <c r="S168" s="146"/>
      <c r="T168" s="146"/>
      <c r="U168" s="146"/>
      <c r="V168" s="146"/>
      <c r="W168" s="153"/>
      <c r="X168" s="153"/>
      <c r="Y168" s="153"/>
      <c r="Z168" s="153"/>
      <c r="AA168" s="146"/>
      <c r="AB168" s="146"/>
      <c r="AC168" s="146"/>
      <c r="AD168" s="146"/>
      <c r="AE168" s="146"/>
      <c r="AF168" s="153"/>
      <c r="AG168" s="153"/>
      <c r="AH168" s="153"/>
      <c r="AI168" s="153"/>
      <c r="AJ168" s="153"/>
      <c r="AK168" s="153"/>
      <c r="AL168" s="153"/>
      <c r="AM168" s="153"/>
      <c r="AN168" s="153"/>
      <c r="AO168" s="153"/>
      <c r="AP168" s="153"/>
      <c r="AQ168" s="153"/>
      <c r="AR168" s="153"/>
      <c r="AS168" s="153"/>
      <c r="AT168" s="153"/>
      <c r="AU168" s="153"/>
      <c r="AV168" s="153"/>
      <c r="AW168" s="153"/>
      <c r="AX168" s="153"/>
      <c r="AY168" s="153"/>
      <c r="AZ168" s="153"/>
      <c r="BA168" s="153"/>
      <c r="BB168" s="153"/>
      <c r="BC168" s="153"/>
      <c r="BD168" s="153"/>
      <c r="BE168" s="153"/>
      <c r="BF168" s="153"/>
      <c r="BG168" s="153"/>
      <c r="BH168" s="153"/>
      <c r="BI168" s="153"/>
      <c r="BJ168" s="153"/>
      <c r="BK168" s="153"/>
      <c r="BL168" s="153"/>
      <c r="BM168" s="153"/>
      <c r="BN168" s="153"/>
      <c r="BO168" s="153"/>
      <c r="BP168" s="153"/>
      <c r="BQ168" s="153"/>
      <c r="BR168" s="153"/>
      <c r="BS168" s="153"/>
      <c r="BT168" s="153"/>
      <c r="BU168" s="153"/>
    </row>
    <row r="169" spans="1:73" s="105" customFormat="1" ht="18">
      <c r="A169" s="31"/>
      <c r="B169" s="31"/>
      <c r="C169" s="31"/>
      <c r="D169" s="31"/>
      <c r="E169" s="31"/>
      <c r="F169" s="31"/>
      <c r="G169" s="146"/>
      <c r="H169" s="146"/>
      <c r="I169" s="146"/>
      <c r="J169" s="146"/>
      <c r="K169" s="146"/>
      <c r="L169" s="146"/>
      <c r="M169" s="146"/>
      <c r="N169" s="146"/>
      <c r="O169" s="146"/>
      <c r="P169" s="146"/>
      <c r="Q169" s="146"/>
      <c r="R169" s="146"/>
      <c r="S169" s="146"/>
      <c r="T169" s="146"/>
      <c r="U169" s="146"/>
      <c r="V169" s="146"/>
      <c r="W169" s="153"/>
      <c r="X169" s="153"/>
      <c r="Y169" s="153"/>
      <c r="Z169" s="153"/>
      <c r="AA169" s="146"/>
      <c r="AB169" s="146"/>
      <c r="AC169" s="146"/>
      <c r="AD169" s="146"/>
      <c r="AE169" s="146"/>
      <c r="AF169" s="153"/>
      <c r="AG169" s="153"/>
      <c r="AH169" s="153"/>
      <c r="AI169" s="153"/>
      <c r="AJ169" s="153"/>
      <c r="AK169" s="153"/>
      <c r="AL169" s="153"/>
      <c r="AM169" s="153"/>
      <c r="AN169" s="153"/>
      <c r="AO169" s="153"/>
      <c r="AP169" s="153"/>
      <c r="AQ169" s="153"/>
      <c r="AR169" s="153"/>
      <c r="AS169" s="153"/>
      <c r="AT169" s="153"/>
      <c r="AU169" s="153"/>
      <c r="AV169" s="153"/>
      <c r="AW169" s="153"/>
      <c r="AX169" s="153"/>
      <c r="AY169" s="153"/>
      <c r="AZ169" s="153"/>
      <c r="BA169" s="153"/>
      <c r="BB169" s="153"/>
      <c r="BC169" s="153"/>
      <c r="BD169" s="153"/>
      <c r="BE169" s="153"/>
      <c r="BF169" s="153"/>
      <c r="BG169" s="153"/>
      <c r="BH169" s="153"/>
      <c r="BI169" s="153"/>
      <c r="BJ169" s="153"/>
      <c r="BK169" s="153"/>
      <c r="BL169" s="153"/>
      <c r="BM169" s="153"/>
      <c r="BN169" s="153"/>
      <c r="BO169" s="153"/>
      <c r="BP169" s="153"/>
      <c r="BQ169" s="153"/>
      <c r="BR169" s="153"/>
      <c r="BS169" s="153"/>
      <c r="BT169" s="153"/>
      <c r="BU169" s="153"/>
    </row>
    <row r="170" spans="1:73" s="105" customFormat="1" ht="18">
      <c r="A170" s="31"/>
      <c r="B170" s="31"/>
      <c r="C170" s="31"/>
      <c r="D170" s="31"/>
      <c r="E170" s="31"/>
      <c r="F170" s="31"/>
      <c r="G170" s="146"/>
      <c r="H170" s="146"/>
      <c r="I170" s="146"/>
      <c r="J170" s="146"/>
      <c r="K170" s="146"/>
      <c r="L170" s="146"/>
      <c r="M170" s="146"/>
      <c r="N170" s="146"/>
      <c r="O170" s="146"/>
      <c r="P170" s="146"/>
      <c r="Q170" s="146"/>
      <c r="R170" s="146"/>
      <c r="S170" s="146"/>
      <c r="T170" s="146"/>
      <c r="U170" s="146"/>
      <c r="V170" s="146"/>
      <c r="W170" s="153"/>
      <c r="X170" s="153"/>
      <c r="Y170" s="153"/>
      <c r="Z170" s="153"/>
      <c r="AA170" s="146"/>
      <c r="AB170" s="146"/>
      <c r="AC170" s="146"/>
      <c r="AD170" s="146"/>
      <c r="AE170" s="146"/>
      <c r="AF170" s="153"/>
      <c r="AG170" s="153"/>
      <c r="AH170" s="153"/>
      <c r="AI170" s="153"/>
      <c r="AJ170" s="153"/>
      <c r="AK170" s="153"/>
      <c r="AL170" s="153"/>
      <c r="AM170" s="153"/>
      <c r="AN170" s="153"/>
      <c r="AO170" s="153"/>
      <c r="AP170" s="153"/>
      <c r="AQ170" s="153"/>
      <c r="AR170" s="153"/>
      <c r="AS170" s="153"/>
      <c r="AT170" s="153"/>
      <c r="AU170" s="153"/>
      <c r="AV170" s="153"/>
      <c r="AW170" s="153"/>
      <c r="AX170" s="153"/>
      <c r="AY170" s="153"/>
      <c r="AZ170" s="153"/>
      <c r="BA170" s="153"/>
      <c r="BB170" s="153"/>
      <c r="BC170" s="153"/>
      <c r="BD170" s="153"/>
      <c r="BE170" s="153"/>
      <c r="BF170" s="153"/>
      <c r="BG170" s="153"/>
      <c r="BH170" s="153"/>
      <c r="BI170" s="153"/>
      <c r="BJ170" s="153"/>
      <c r="BK170" s="153"/>
      <c r="BL170" s="153"/>
      <c r="BM170" s="153"/>
      <c r="BN170" s="153"/>
      <c r="BO170" s="153"/>
      <c r="BP170" s="153"/>
      <c r="BQ170" s="153"/>
      <c r="BR170" s="153"/>
      <c r="BS170" s="153"/>
      <c r="BT170" s="153"/>
      <c r="BU170" s="153"/>
    </row>
    <row r="171" spans="1:73" s="105" customFormat="1" ht="18">
      <c r="A171" s="31"/>
      <c r="B171" s="31"/>
      <c r="C171" s="31"/>
      <c r="D171" s="31"/>
      <c r="E171" s="31"/>
      <c r="F171" s="31"/>
      <c r="G171" s="146"/>
      <c r="H171" s="146"/>
      <c r="I171" s="146"/>
      <c r="J171" s="146"/>
      <c r="K171" s="146"/>
      <c r="L171" s="146"/>
      <c r="M171" s="146"/>
      <c r="N171" s="146"/>
      <c r="O171" s="146"/>
      <c r="P171" s="146"/>
      <c r="Q171" s="146"/>
      <c r="R171" s="146"/>
      <c r="S171" s="146"/>
      <c r="T171" s="146"/>
      <c r="U171" s="146"/>
      <c r="V171" s="146"/>
      <c r="W171" s="153"/>
      <c r="X171" s="153"/>
      <c r="Y171" s="153"/>
      <c r="Z171" s="153"/>
      <c r="AA171" s="146"/>
      <c r="AB171" s="146"/>
      <c r="AC171" s="146"/>
      <c r="AD171" s="146"/>
      <c r="AE171" s="146"/>
      <c r="AF171" s="153"/>
      <c r="AG171" s="153"/>
      <c r="AH171" s="153"/>
      <c r="AI171" s="153"/>
      <c r="AJ171" s="153"/>
      <c r="AK171" s="153"/>
      <c r="AL171" s="153"/>
      <c r="AM171" s="153"/>
      <c r="AN171" s="153"/>
      <c r="AO171" s="153"/>
      <c r="AP171" s="153"/>
      <c r="AQ171" s="153"/>
      <c r="AR171" s="153"/>
      <c r="AS171" s="153"/>
      <c r="AT171" s="153"/>
      <c r="AU171" s="153"/>
      <c r="AV171" s="153"/>
      <c r="AW171" s="153"/>
      <c r="AX171" s="153"/>
      <c r="AY171" s="153"/>
      <c r="AZ171" s="153"/>
      <c r="BA171" s="153"/>
      <c r="BB171" s="153"/>
      <c r="BC171" s="153"/>
      <c r="BD171" s="153"/>
      <c r="BE171" s="153"/>
      <c r="BF171" s="153"/>
      <c r="BG171" s="153"/>
      <c r="BH171" s="153"/>
      <c r="BI171" s="153"/>
      <c r="BJ171" s="153"/>
      <c r="BK171" s="153"/>
      <c r="BL171" s="153"/>
      <c r="BM171" s="153"/>
      <c r="BN171" s="153"/>
      <c r="BO171" s="153"/>
      <c r="BP171" s="153"/>
      <c r="BQ171" s="153"/>
      <c r="BR171" s="153"/>
      <c r="BS171" s="153"/>
      <c r="BT171" s="153"/>
      <c r="BU171" s="153"/>
    </row>
    <row r="172" spans="1:73" s="105" customFormat="1" ht="18">
      <c r="A172" s="31"/>
      <c r="B172" s="31"/>
      <c r="C172" s="31"/>
      <c r="D172" s="31"/>
      <c r="E172" s="31"/>
      <c r="F172" s="31"/>
      <c r="G172" s="146"/>
      <c r="H172" s="146"/>
      <c r="I172" s="146"/>
      <c r="J172" s="146"/>
      <c r="K172" s="146"/>
      <c r="L172" s="146"/>
      <c r="M172" s="146"/>
      <c r="N172" s="146"/>
      <c r="O172" s="146"/>
      <c r="P172" s="146"/>
      <c r="Q172" s="146"/>
      <c r="R172" s="146"/>
      <c r="S172" s="146"/>
      <c r="T172" s="146"/>
      <c r="U172" s="146"/>
      <c r="V172" s="146"/>
      <c r="W172" s="153"/>
      <c r="X172" s="153"/>
      <c r="Y172" s="153"/>
      <c r="Z172" s="153"/>
      <c r="AA172" s="146"/>
      <c r="AB172" s="146"/>
      <c r="AC172" s="146"/>
      <c r="AD172" s="146"/>
      <c r="AE172" s="146"/>
      <c r="AF172" s="153"/>
      <c r="AG172" s="153"/>
      <c r="AH172" s="153"/>
      <c r="AI172" s="153"/>
      <c r="AJ172" s="153"/>
      <c r="AK172" s="153"/>
      <c r="AL172" s="153"/>
      <c r="AM172" s="153"/>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3"/>
      <c r="BQ172" s="153"/>
      <c r="BR172" s="153"/>
      <c r="BS172" s="153"/>
      <c r="BT172" s="153"/>
      <c r="BU172" s="153"/>
    </row>
    <row r="173" spans="1:73" s="105" customFormat="1" ht="18">
      <c r="A173" s="31"/>
      <c r="B173" s="31"/>
      <c r="C173" s="31"/>
      <c r="D173" s="31"/>
      <c r="E173" s="31"/>
      <c r="F173" s="31"/>
      <c r="G173" s="146"/>
      <c r="H173" s="146"/>
      <c r="I173" s="146"/>
      <c r="J173" s="146"/>
      <c r="K173" s="146"/>
      <c r="L173" s="146"/>
      <c r="M173" s="146"/>
      <c r="N173" s="146"/>
      <c r="O173" s="146"/>
      <c r="P173" s="146"/>
      <c r="Q173" s="146"/>
      <c r="R173" s="146"/>
      <c r="S173" s="146"/>
      <c r="T173" s="146"/>
      <c r="U173" s="146"/>
      <c r="V173" s="146"/>
      <c r="W173" s="153"/>
      <c r="X173" s="153"/>
      <c r="Y173" s="153"/>
      <c r="Z173" s="153"/>
      <c r="AA173" s="146"/>
      <c r="AB173" s="146"/>
      <c r="AC173" s="146"/>
      <c r="AD173" s="146"/>
      <c r="AE173" s="146"/>
      <c r="AF173" s="153"/>
      <c r="AG173" s="153"/>
      <c r="AH173" s="153"/>
      <c r="AI173" s="153"/>
      <c r="AJ173" s="153"/>
      <c r="AK173" s="153"/>
      <c r="AL173" s="153"/>
      <c r="AM173" s="153"/>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3"/>
      <c r="BQ173" s="153"/>
      <c r="BR173" s="153"/>
      <c r="BS173" s="153"/>
      <c r="BT173" s="153"/>
      <c r="BU173" s="153"/>
    </row>
    <row r="174" spans="1:73" s="105" customFormat="1" ht="18">
      <c r="A174" s="31"/>
      <c r="B174" s="31"/>
      <c r="C174" s="31"/>
      <c r="D174" s="31"/>
      <c r="E174" s="31"/>
      <c r="F174" s="31"/>
      <c r="G174" s="146"/>
      <c r="H174" s="146"/>
      <c r="I174" s="146"/>
      <c r="J174" s="146"/>
      <c r="K174" s="146"/>
      <c r="L174" s="146"/>
      <c r="M174" s="146"/>
      <c r="N174" s="146"/>
      <c r="O174" s="146"/>
      <c r="P174" s="146"/>
      <c r="Q174" s="146"/>
      <c r="R174" s="146"/>
      <c r="S174" s="146"/>
      <c r="T174" s="146"/>
      <c r="U174" s="146"/>
      <c r="V174" s="146"/>
      <c r="W174" s="153"/>
      <c r="X174" s="153"/>
      <c r="Y174" s="153"/>
      <c r="Z174" s="153"/>
      <c r="AA174" s="146"/>
      <c r="AB174" s="146"/>
      <c r="AC174" s="146"/>
      <c r="AD174" s="146"/>
      <c r="AE174" s="146"/>
      <c r="AF174" s="153"/>
      <c r="AG174" s="153"/>
      <c r="AH174" s="153"/>
      <c r="AI174" s="153"/>
      <c r="AJ174" s="153"/>
      <c r="AK174" s="153"/>
      <c r="AL174" s="153"/>
      <c r="AM174" s="153"/>
      <c r="AN174" s="153"/>
      <c r="AO174" s="153"/>
      <c r="AP174" s="153"/>
      <c r="AQ174" s="153"/>
      <c r="AR174" s="153"/>
      <c r="AS174" s="153"/>
      <c r="AT174" s="153"/>
      <c r="AU174" s="153"/>
      <c r="AV174" s="153"/>
      <c r="AW174" s="153"/>
      <c r="AX174" s="153"/>
      <c r="AY174" s="153"/>
      <c r="AZ174" s="153"/>
      <c r="BA174" s="153"/>
      <c r="BB174" s="153"/>
      <c r="BC174" s="153"/>
      <c r="BD174" s="153"/>
      <c r="BE174" s="153"/>
      <c r="BF174" s="153"/>
      <c r="BG174" s="153"/>
      <c r="BH174" s="153"/>
      <c r="BI174" s="153"/>
      <c r="BJ174" s="153"/>
      <c r="BK174" s="153"/>
      <c r="BL174" s="153"/>
      <c r="BM174" s="153"/>
      <c r="BN174" s="153"/>
      <c r="BO174" s="153"/>
      <c r="BP174" s="153"/>
      <c r="BQ174" s="153"/>
      <c r="BR174" s="153"/>
      <c r="BS174" s="153"/>
      <c r="BT174" s="153"/>
      <c r="BU174" s="153"/>
    </row>
    <row r="175" spans="1:73" s="105" customFormat="1" ht="18">
      <c r="A175" s="31"/>
      <c r="B175" s="31"/>
      <c r="C175" s="31"/>
      <c r="D175" s="31"/>
      <c r="E175" s="31"/>
      <c r="F175" s="31"/>
      <c r="G175" s="146"/>
      <c r="H175" s="146"/>
      <c r="I175" s="146"/>
      <c r="J175" s="146"/>
      <c r="K175" s="146"/>
      <c r="L175" s="146"/>
      <c r="M175" s="146"/>
      <c r="N175" s="146"/>
      <c r="O175" s="146"/>
      <c r="P175" s="146"/>
      <c r="Q175" s="146"/>
      <c r="R175" s="146"/>
      <c r="S175" s="146"/>
      <c r="T175" s="146"/>
      <c r="U175" s="146"/>
      <c r="V175" s="146"/>
      <c r="W175" s="153"/>
      <c r="X175" s="153"/>
      <c r="Y175" s="153"/>
      <c r="Z175" s="153"/>
      <c r="AA175" s="146"/>
      <c r="AB175" s="146"/>
      <c r="AC175" s="146"/>
      <c r="AD175" s="146"/>
      <c r="AE175" s="146"/>
      <c r="AF175" s="153"/>
      <c r="AG175" s="153"/>
      <c r="AH175" s="153"/>
      <c r="AI175" s="153"/>
      <c r="AJ175" s="153"/>
      <c r="AK175" s="153"/>
      <c r="AL175" s="153"/>
      <c r="AM175" s="153"/>
      <c r="AN175" s="153"/>
      <c r="AO175" s="153"/>
      <c r="AP175" s="153"/>
      <c r="AQ175" s="153"/>
      <c r="AR175" s="153"/>
      <c r="AS175" s="153"/>
      <c r="AT175" s="153"/>
      <c r="AU175" s="153"/>
      <c r="AV175" s="153"/>
      <c r="AW175" s="153"/>
      <c r="AX175" s="153"/>
      <c r="AY175" s="153"/>
      <c r="AZ175" s="153"/>
      <c r="BA175" s="153"/>
      <c r="BB175" s="153"/>
      <c r="BC175" s="153"/>
      <c r="BD175" s="153"/>
      <c r="BE175" s="153"/>
      <c r="BF175" s="153"/>
      <c r="BG175" s="153"/>
      <c r="BH175" s="153"/>
      <c r="BI175" s="153"/>
      <c r="BJ175" s="153"/>
      <c r="BK175" s="153"/>
      <c r="BL175" s="153"/>
      <c r="BM175" s="153"/>
      <c r="BN175" s="153"/>
      <c r="BO175" s="153"/>
      <c r="BP175" s="153"/>
      <c r="BQ175" s="153"/>
      <c r="BR175" s="153"/>
      <c r="BS175" s="153"/>
      <c r="BT175" s="153"/>
      <c r="BU175" s="153"/>
    </row>
    <row r="176" spans="1:73" s="105" customFormat="1" ht="18">
      <c r="A176" s="31"/>
      <c r="B176" s="31"/>
      <c r="C176" s="31"/>
      <c r="D176" s="31"/>
      <c r="E176" s="31"/>
      <c r="F176" s="31"/>
      <c r="G176" s="146"/>
      <c r="H176" s="146"/>
      <c r="I176" s="146"/>
      <c r="J176" s="146"/>
      <c r="K176" s="146"/>
      <c r="L176" s="146"/>
      <c r="M176" s="146"/>
      <c r="N176" s="146"/>
      <c r="O176" s="146"/>
      <c r="P176" s="146"/>
      <c r="Q176" s="146"/>
      <c r="R176" s="146"/>
      <c r="S176" s="146"/>
      <c r="T176" s="146"/>
      <c r="U176" s="146"/>
      <c r="V176" s="146"/>
      <c r="W176" s="153"/>
      <c r="X176" s="153"/>
      <c r="Y176" s="153"/>
      <c r="Z176" s="153"/>
      <c r="AA176" s="146"/>
      <c r="AB176" s="146"/>
      <c r="AC176" s="146"/>
      <c r="AD176" s="146"/>
      <c r="AE176" s="146"/>
      <c r="AF176" s="153"/>
      <c r="AG176" s="153"/>
      <c r="AH176" s="153"/>
      <c r="AI176" s="153"/>
      <c r="AJ176" s="153"/>
      <c r="AK176" s="153"/>
      <c r="AL176" s="153"/>
      <c r="AM176" s="153"/>
      <c r="AN176" s="153"/>
      <c r="AO176" s="153"/>
      <c r="AP176" s="153"/>
      <c r="AQ176" s="153"/>
      <c r="AR176" s="153"/>
      <c r="AS176" s="153"/>
      <c r="AT176" s="153"/>
      <c r="AU176" s="153"/>
      <c r="AV176" s="153"/>
      <c r="AW176" s="153"/>
      <c r="AX176" s="153"/>
      <c r="AY176" s="153"/>
      <c r="AZ176" s="153"/>
      <c r="BA176" s="153"/>
      <c r="BB176" s="153"/>
      <c r="BC176" s="153"/>
      <c r="BD176" s="153"/>
      <c r="BE176" s="153"/>
      <c r="BF176" s="153"/>
      <c r="BG176" s="153"/>
      <c r="BH176" s="153"/>
      <c r="BI176" s="153"/>
      <c r="BJ176" s="153"/>
      <c r="BK176" s="153"/>
      <c r="BL176" s="153"/>
      <c r="BM176" s="153"/>
      <c r="BN176" s="153"/>
      <c r="BO176" s="153"/>
      <c r="BP176" s="153"/>
      <c r="BQ176" s="153"/>
      <c r="BR176" s="153"/>
      <c r="BS176" s="153"/>
      <c r="BT176" s="153"/>
      <c r="BU176" s="153"/>
    </row>
    <row r="177" spans="1:73" s="105" customFormat="1" ht="18">
      <c r="A177" s="31"/>
      <c r="B177" s="31"/>
      <c r="C177" s="31"/>
      <c r="D177" s="31"/>
      <c r="E177" s="31"/>
      <c r="F177" s="31"/>
      <c r="G177" s="146"/>
      <c r="H177" s="146"/>
      <c r="I177" s="146"/>
      <c r="J177" s="146"/>
      <c r="K177" s="146"/>
      <c r="L177" s="146"/>
      <c r="M177" s="146"/>
      <c r="N177" s="146"/>
      <c r="O177" s="146"/>
      <c r="P177" s="146"/>
      <c r="Q177" s="146"/>
      <c r="R177" s="146"/>
      <c r="S177" s="146"/>
      <c r="T177" s="146"/>
      <c r="U177" s="146"/>
      <c r="V177" s="146"/>
      <c r="W177" s="153"/>
      <c r="X177" s="153"/>
      <c r="Y177" s="153"/>
      <c r="Z177" s="153"/>
      <c r="AA177" s="146"/>
      <c r="AB177" s="146"/>
      <c r="AC177" s="146"/>
      <c r="AD177" s="146"/>
      <c r="AE177" s="146"/>
      <c r="AF177" s="153"/>
      <c r="AG177" s="153"/>
      <c r="AH177" s="153"/>
      <c r="AI177" s="153"/>
      <c r="AJ177" s="153"/>
      <c r="AK177" s="153"/>
      <c r="AL177" s="153"/>
      <c r="AM177" s="153"/>
      <c r="AN177" s="153"/>
      <c r="AO177" s="153"/>
      <c r="AP177" s="153"/>
      <c r="AQ177" s="153"/>
      <c r="AR177" s="153"/>
      <c r="AS177" s="153"/>
      <c r="AT177" s="153"/>
      <c r="AU177" s="153"/>
      <c r="AV177" s="153"/>
      <c r="AW177" s="153"/>
      <c r="AX177" s="153"/>
      <c r="AY177" s="153"/>
      <c r="AZ177" s="153"/>
      <c r="BA177" s="153"/>
      <c r="BB177" s="153"/>
      <c r="BC177" s="153"/>
      <c r="BD177" s="153"/>
      <c r="BE177" s="153"/>
      <c r="BF177" s="153"/>
      <c r="BG177" s="153"/>
      <c r="BH177" s="153"/>
      <c r="BI177" s="153"/>
      <c r="BJ177" s="153"/>
      <c r="BK177" s="153"/>
      <c r="BL177" s="153"/>
      <c r="BM177" s="153"/>
      <c r="BN177" s="153"/>
      <c r="BO177" s="153"/>
      <c r="BP177" s="153"/>
      <c r="BQ177" s="153"/>
      <c r="BR177" s="153"/>
      <c r="BS177" s="153"/>
      <c r="BT177" s="153"/>
      <c r="BU177" s="153"/>
    </row>
    <row r="178" spans="1:73" s="105" customFormat="1" ht="18">
      <c r="A178" s="31"/>
      <c r="B178" s="31"/>
      <c r="C178" s="31"/>
      <c r="D178" s="31"/>
      <c r="E178" s="31"/>
      <c r="F178" s="31"/>
      <c r="G178" s="146"/>
      <c r="H178" s="146"/>
      <c r="I178" s="146"/>
      <c r="J178" s="146"/>
      <c r="K178" s="146"/>
      <c r="L178" s="146"/>
      <c r="M178" s="146"/>
      <c r="N178" s="146"/>
      <c r="O178" s="146"/>
      <c r="P178" s="146"/>
      <c r="Q178" s="146"/>
      <c r="R178" s="146"/>
      <c r="S178" s="146"/>
      <c r="T178" s="146"/>
      <c r="U178" s="146"/>
      <c r="V178" s="146"/>
      <c r="W178" s="153"/>
      <c r="X178" s="153"/>
      <c r="Y178" s="153"/>
      <c r="Z178" s="153"/>
      <c r="AA178" s="146"/>
      <c r="AB178" s="146"/>
      <c r="AC178" s="146"/>
      <c r="AD178" s="146"/>
      <c r="AE178" s="146"/>
      <c r="AF178" s="153"/>
      <c r="AG178" s="153"/>
      <c r="AH178" s="153"/>
      <c r="AI178" s="153"/>
      <c r="AJ178" s="153"/>
      <c r="AK178" s="153"/>
      <c r="AL178" s="153"/>
      <c r="AM178" s="153"/>
      <c r="AN178" s="153"/>
      <c r="AO178" s="153"/>
      <c r="AP178" s="153"/>
      <c r="AQ178" s="153"/>
      <c r="AR178" s="153"/>
      <c r="AS178" s="153"/>
      <c r="AT178" s="153"/>
      <c r="AU178" s="153"/>
      <c r="AV178" s="153"/>
      <c r="AW178" s="153"/>
      <c r="AX178" s="153"/>
      <c r="AY178" s="153"/>
      <c r="AZ178" s="153"/>
      <c r="BA178" s="153"/>
      <c r="BB178" s="153"/>
      <c r="BC178" s="153"/>
      <c r="BD178" s="153"/>
      <c r="BE178" s="153"/>
      <c r="BF178" s="153"/>
      <c r="BG178" s="153"/>
      <c r="BH178" s="153"/>
      <c r="BI178" s="153"/>
      <c r="BJ178" s="153"/>
      <c r="BK178" s="153"/>
      <c r="BL178" s="153"/>
      <c r="BM178" s="153"/>
      <c r="BN178" s="153"/>
      <c r="BO178" s="153"/>
      <c r="BP178" s="153"/>
      <c r="BQ178" s="153"/>
      <c r="BR178" s="153"/>
      <c r="BS178" s="153"/>
      <c r="BT178" s="153"/>
      <c r="BU178" s="153"/>
    </row>
    <row r="179" spans="1:73" s="105" customFormat="1" ht="18">
      <c r="A179" s="31"/>
      <c r="B179" s="31"/>
      <c r="C179" s="31"/>
      <c r="D179" s="31"/>
      <c r="E179" s="31"/>
      <c r="F179" s="31"/>
      <c r="G179" s="146"/>
      <c r="H179" s="146"/>
      <c r="I179" s="146"/>
      <c r="J179" s="146"/>
      <c r="K179" s="146"/>
      <c r="L179" s="146"/>
      <c r="M179" s="146"/>
      <c r="N179" s="146"/>
      <c r="O179" s="146"/>
      <c r="P179" s="146"/>
      <c r="Q179" s="146"/>
      <c r="R179" s="146"/>
      <c r="S179" s="146"/>
      <c r="T179" s="146"/>
      <c r="U179" s="146"/>
      <c r="V179" s="146"/>
      <c r="W179" s="153"/>
      <c r="X179" s="153"/>
      <c r="Y179" s="153"/>
      <c r="Z179" s="153"/>
      <c r="AA179" s="146"/>
      <c r="AB179" s="146"/>
      <c r="AC179" s="146"/>
      <c r="AD179" s="146"/>
      <c r="AE179" s="146"/>
      <c r="AF179" s="153"/>
      <c r="AG179" s="153"/>
      <c r="AH179" s="153"/>
      <c r="AI179" s="153"/>
      <c r="AJ179" s="153"/>
      <c r="AK179" s="153"/>
      <c r="AL179" s="153"/>
      <c r="AM179" s="153"/>
      <c r="AN179" s="153"/>
      <c r="AO179" s="153"/>
      <c r="AP179" s="153"/>
      <c r="AQ179" s="153"/>
      <c r="AR179" s="153"/>
      <c r="AS179" s="153"/>
      <c r="AT179" s="153"/>
      <c r="AU179" s="153"/>
      <c r="AV179" s="153"/>
      <c r="AW179" s="153"/>
      <c r="AX179" s="153"/>
      <c r="AY179" s="153"/>
      <c r="AZ179" s="153"/>
      <c r="BA179" s="153"/>
      <c r="BB179" s="153"/>
      <c r="BC179" s="153"/>
      <c r="BD179" s="153"/>
      <c r="BE179" s="153"/>
      <c r="BF179" s="153"/>
      <c r="BG179" s="153"/>
      <c r="BH179" s="153"/>
      <c r="BI179" s="153"/>
      <c r="BJ179" s="153"/>
      <c r="BK179" s="153"/>
      <c r="BL179" s="153"/>
      <c r="BM179" s="153"/>
      <c r="BN179" s="153"/>
      <c r="BO179" s="153"/>
      <c r="BP179" s="153"/>
      <c r="BQ179" s="153"/>
      <c r="BR179" s="153"/>
      <c r="BS179" s="153"/>
      <c r="BT179" s="153"/>
      <c r="BU179" s="153"/>
    </row>
    <row r="180" spans="1:73" s="105" customFormat="1" ht="18">
      <c r="A180" s="31"/>
      <c r="B180" s="31"/>
      <c r="C180" s="31"/>
      <c r="D180" s="31"/>
      <c r="E180" s="31"/>
      <c r="F180" s="31"/>
      <c r="G180" s="146"/>
      <c r="H180" s="146"/>
      <c r="I180" s="146"/>
      <c r="J180" s="146"/>
      <c r="K180" s="146"/>
      <c r="L180" s="146"/>
      <c r="M180" s="146"/>
      <c r="N180" s="146"/>
      <c r="O180" s="146"/>
      <c r="P180" s="146"/>
      <c r="Q180" s="146"/>
      <c r="R180" s="146"/>
      <c r="S180" s="146"/>
      <c r="T180" s="146"/>
      <c r="U180" s="146"/>
      <c r="V180" s="146"/>
      <c r="W180" s="153"/>
      <c r="X180" s="153"/>
      <c r="Y180" s="153"/>
      <c r="Z180" s="153"/>
      <c r="AA180" s="146"/>
      <c r="AB180" s="146"/>
      <c r="AC180" s="146"/>
      <c r="AD180" s="146"/>
      <c r="AE180" s="146"/>
      <c r="AF180" s="153"/>
      <c r="AG180" s="153"/>
      <c r="AH180" s="153"/>
      <c r="AI180" s="153"/>
      <c r="AJ180" s="153"/>
      <c r="AK180" s="153"/>
      <c r="AL180" s="153"/>
      <c r="AM180" s="153"/>
      <c r="AN180" s="153"/>
      <c r="AO180" s="153"/>
      <c r="AP180" s="153"/>
      <c r="AQ180" s="153"/>
      <c r="AR180" s="153"/>
      <c r="AS180" s="153"/>
      <c r="AT180" s="153"/>
      <c r="AU180" s="153"/>
      <c r="AV180" s="153"/>
      <c r="AW180" s="153"/>
      <c r="AX180" s="153"/>
      <c r="AY180" s="153"/>
      <c r="AZ180" s="153"/>
      <c r="BA180" s="153"/>
      <c r="BB180" s="153"/>
      <c r="BC180" s="153"/>
      <c r="BD180" s="153"/>
      <c r="BE180" s="153"/>
      <c r="BF180" s="153"/>
      <c r="BG180" s="153"/>
      <c r="BH180" s="153"/>
      <c r="BI180" s="153"/>
      <c r="BJ180" s="153"/>
      <c r="BK180" s="153"/>
      <c r="BL180" s="153"/>
      <c r="BM180" s="153"/>
      <c r="BN180" s="153"/>
      <c r="BO180" s="153"/>
      <c r="BP180" s="153"/>
      <c r="BQ180" s="153"/>
      <c r="BR180" s="153"/>
      <c r="BS180" s="153"/>
      <c r="BT180" s="153"/>
      <c r="BU180" s="153"/>
    </row>
    <row r="181" spans="1:73" s="105" customFormat="1" ht="18">
      <c r="A181" s="31"/>
      <c r="B181" s="31"/>
      <c r="C181" s="31"/>
      <c r="D181" s="31"/>
      <c r="E181" s="31"/>
      <c r="F181" s="31"/>
      <c r="G181" s="146"/>
      <c r="H181" s="146"/>
      <c r="I181" s="146"/>
      <c r="J181" s="146"/>
      <c r="K181" s="146"/>
      <c r="L181" s="146"/>
      <c r="M181" s="146"/>
      <c r="N181" s="146"/>
      <c r="O181" s="146"/>
      <c r="P181" s="146"/>
      <c r="Q181" s="146"/>
      <c r="R181" s="146"/>
      <c r="S181" s="146"/>
      <c r="T181" s="146"/>
      <c r="U181" s="146"/>
      <c r="V181" s="146"/>
      <c r="W181" s="153"/>
      <c r="X181" s="153"/>
      <c r="Y181" s="153"/>
      <c r="Z181" s="153"/>
      <c r="AA181" s="146"/>
      <c r="AB181" s="146"/>
      <c r="AC181" s="146"/>
      <c r="AD181" s="146"/>
      <c r="AE181" s="146"/>
      <c r="AF181" s="153"/>
      <c r="AG181" s="153"/>
      <c r="AH181" s="153"/>
      <c r="AI181" s="153"/>
      <c r="AJ181" s="153"/>
      <c r="AK181" s="153"/>
      <c r="AL181" s="153"/>
      <c r="AM181" s="153"/>
      <c r="AN181" s="153"/>
      <c r="AO181" s="153"/>
      <c r="AP181" s="153"/>
      <c r="AQ181" s="153"/>
      <c r="AR181" s="153"/>
      <c r="AS181" s="153"/>
      <c r="AT181" s="153"/>
      <c r="AU181" s="153"/>
      <c r="AV181" s="153"/>
      <c r="AW181" s="153"/>
      <c r="AX181" s="153"/>
      <c r="AY181" s="153"/>
      <c r="AZ181" s="153"/>
      <c r="BA181" s="153"/>
      <c r="BB181" s="153"/>
      <c r="BC181" s="153"/>
      <c r="BD181" s="153"/>
      <c r="BE181" s="153"/>
      <c r="BF181" s="153"/>
      <c r="BG181" s="153"/>
      <c r="BH181" s="153"/>
      <c r="BI181" s="153"/>
      <c r="BJ181" s="153"/>
      <c r="BK181" s="153"/>
      <c r="BL181" s="153"/>
      <c r="BM181" s="153"/>
      <c r="BN181" s="153"/>
      <c r="BO181" s="153"/>
      <c r="BP181" s="153"/>
      <c r="BQ181" s="153"/>
      <c r="BR181" s="153"/>
      <c r="BS181" s="153"/>
      <c r="BT181" s="153"/>
      <c r="BU181" s="153"/>
    </row>
    <row r="182" spans="1:73" s="105" customFormat="1" ht="18">
      <c r="A182" s="31"/>
      <c r="B182" s="31"/>
      <c r="C182" s="31"/>
      <c r="D182" s="31"/>
      <c r="E182" s="31"/>
      <c r="F182" s="31"/>
      <c r="G182" s="146"/>
      <c r="H182" s="146"/>
      <c r="I182" s="146"/>
      <c r="J182" s="146"/>
      <c r="K182" s="146"/>
      <c r="L182" s="146"/>
      <c r="M182" s="146"/>
      <c r="N182" s="146"/>
      <c r="O182" s="146"/>
      <c r="P182" s="146"/>
      <c r="Q182" s="146"/>
      <c r="R182" s="146"/>
      <c r="S182" s="146"/>
      <c r="T182" s="146"/>
      <c r="U182" s="146"/>
      <c r="V182" s="146"/>
      <c r="W182" s="153"/>
      <c r="X182" s="153"/>
      <c r="Y182" s="153"/>
      <c r="Z182" s="153"/>
      <c r="AA182" s="146"/>
      <c r="AB182" s="146"/>
      <c r="AC182" s="146"/>
      <c r="AD182" s="146"/>
      <c r="AE182" s="146"/>
      <c r="AF182" s="153"/>
      <c r="AG182" s="153"/>
      <c r="AH182" s="153"/>
      <c r="AI182" s="153"/>
      <c r="AJ182" s="153"/>
      <c r="AK182" s="153"/>
      <c r="AL182" s="153"/>
      <c r="AM182" s="153"/>
      <c r="AN182" s="153"/>
      <c r="AO182" s="153"/>
      <c r="AP182" s="153"/>
      <c r="AQ182" s="153"/>
      <c r="AR182" s="153"/>
      <c r="AS182" s="153"/>
      <c r="AT182" s="153"/>
      <c r="AU182" s="153"/>
      <c r="AV182" s="153"/>
      <c r="AW182" s="153"/>
      <c r="AX182" s="153"/>
      <c r="AY182" s="153"/>
      <c r="AZ182" s="153"/>
      <c r="BA182" s="153"/>
      <c r="BB182" s="153"/>
      <c r="BC182" s="153"/>
      <c r="BD182" s="153"/>
      <c r="BE182" s="153"/>
      <c r="BF182" s="153"/>
      <c r="BG182" s="153"/>
      <c r="BH182" s="153"/>
      <c r="BI182" s="153"/>
      <c r="BJ182" s="153"/>
      <c r="BK182" s="153"/>
      <c r="BL182" s="153"/>
      <c r="BM182" s="153"/>
      <c r="BN182" s="153"/>
      <c r="BO182" s="153"/>
      <c r="BP182" s="153"/>
      <c r="BQ182" s="153"/>
      <c r="BR182" s="153"/>
      <c r="BS182" s="153"/>
      <c r="BT182" s="153"/>
      <c r="BU182" s="153"/>
    </row>
    <row r="183" spans="1:73" s="105" customFormat="1" ht="18">
      <c r="A183" s="31"/>
      <c r="B183" s="31"/>
      <c r="C183" s="31"/>
      <c r="D183" s="31"/>
      <c r="E183" s="31"/>
      <c r="F183" s="31"/>
      <c r="G183" s="146"/>
      <c r="H183" s="146"/>
      <c r="I183" s="146"/>
      <c r="J183" s="146"/>
      <c r="K183" s="146"/>
      <c r="L183" s="146"/>
      <c r="M183" s="146"/>
      <c r="N183" s="146"/>
      <c r="O183" s="146"/>
      <c r="P183" s="146"/>
      <c r="Q183" s="146"/>
      <c r="R183" s="146"/>
      <c r="S183" s="146"/>
      <c r="T183" s="146"/>
      <c r="U183" s="146"/>
      <c r="V183" s="146"/>
      <c r="W183" s="153"/>
      <c r="X183" s="153"/>
      <c r="Y183" s="153"/>
      <c r="Z183" s="153"/>
      <c r="AA183" s="146"/>
      <c r="AB183" s="146"/>
      <c r="AC183" s="146"/>
      <c r="AD183" s="146"/>
      <c r="AE183" s="146"/>
      <c r="AF183" s="153"/>
      <c r="AG183" s="153"/>
      <c r="AH183" s="153"/>
      <c r="AI183" s="153"/>
      <c r="AJ183" s="153"/>
      <c r="AK183" s="153"/>
      <c r="AL183" s="153"/>
      <c r="AM183" s="153"/>
      <c r="AN183" s="153"/>
      <c r="AO183" s="153"/>
      <c r="AP183" s="153"/>
      <c r="AQ183" s="153"/>
      <c r="AR183" s="153"/>
      <c r="AS183" s="153"/>
      <c r="AT183" s="153"/>
      <c r="AU183" s="153"/>
      <c r="AV183" s="153"/>
      <c r="AW183" s="153"/>
      <c r="AX183" s="153"/>
      <c r="AY183" s="153"/>
      <c r="AZ183" s="153"/>
      <c r="BA183" s="153"/>
      <c r="BB183" s="153"/>
      <c r="BC183" s="153"/>
      <c r="BD183" s="153"/>
      <c r="BE183" s="153"/>
      <c r="BF183" s="153"/>
      <c r="BG183" s="153"/>
      <c r="BH183" s="153"/>
      <c r="BI183" s="153"/>
      <c r="BJ183" s="153"/>
      <c r="BK183" s="153"/>
      <c r="BL183" s="153"/>
      <c r="BM183" s="153"/>
      <c r="BN183" s="153"/>
      <c r="BO183" s="153"/>
      <c r="BP183" s="153"/>
      <c r="BQ183" s="153"/>
      <c r="BR183" s="153"/>
      <c r="BS183" s="153"/>
      <c r="BT183" s="153"/>
      <c r="BU183" s="153"/>
    </row>
    <row r="184" spans="1:73" s="105" customFormat="1" ht="18">
      <c r="A184" s="31"/>
      <c r="B184" s="31"/>
      <c r="C184" s="31"/>
      <c r="D184" s="31"/>
      <c r="E184" s="31"/>
      <c r="F184" s="31"/>
      <c r="G184" s="146"/>
      <c r="H184" s="146"/>
      <c r="I184" s="146"/>
      <c r="J184" s="146"/>
      <c r="K184" s="146"/>
      <c r="L184" s="146"/>
      <c r="M184" s="146"/>
      <c r="N184" s="146"/>
      <c r="O184" s="146"/>
      <c r="P184" s="146"/>
      <c r="Q184" s="146"/>
      <c r="R184" s="146"/>
      <c r="S184" s="146"/>
      <c r="T184" s="146"/>
      <c r="U184" s="146"/>
      <c r="V184" s="146"/>
      <c r="W184" s="153"/>
      <c r="X184" s="153"/>
      <c r="Y184" s="153"/>
      <c r="Z184" s="153"/>
      <c r="AA184" s="146"/>
      <c r="AB184" s="146"/>
      <c r="AC184" s="146"/>
      <c r="AD184" s="146"/>
      <c r="AE184" s="146"/>
      <c r="AF184" s="153"/>
      <c r="AG184" s="153"/>
      <c r="AH184" s="153"/>
      <c r="AI184" s="153"/>
      <c r="AJ184" s="153"/>
      <c r="AK184" s="153"/>
      <c r="AL184" s="153"/>
      <c r="AM184" s="153"/>
      <c r="AN184" s="153"/>
      <c r="AO184" s="153"/>
      <c r="AP184" s="153"/>
      <c r="AQ184" s="153"/>
      <c r="AR184" s="153"/>
      <c r="AS184" s="153"/>
      <c r="AT184" s="153"/>
      <c r="AU184" s="153"/>
      <c r="AV184" s="153"/>
      <c r="AW184" s="153"/>
      <c r="AX184" s="153"/>
      <c r="AY184" s="153"/>
      <c r="AZ184" s="153"/>
      <c r="BA184" s="153"/>
      <c r="BB184" s="153"/>
      <c r="BC184" s="153"/>
      <c r="BD184" s="153"/>
      <c r="BE184" s="153"/>
      <c r="BF184" s="153"/>
      <c r="BG184" s="153"/>
      <c r="BH184" s="153"/>
      <c r="BI184" s="153"/>
      <c r="BJ184" s="153"/>
      <c r="BK184" s="153"/>
      <c r="BL184" s="153"/>
      <c r="BM184" s="153"/>
      <c r="BN184" s="153"/>
      <c r="BO184" s="153"/>
      <c r="BP184" s="153"/>
      <c r="BQ184" s="153"/>
      <c r="BR184" s="153"/>
      <c r="BS184" s="153"/>
      <c r="BT184" s="153"/>
      <c r="BU184" s="153"/>
    </row>
    <row r="185" spans="1:73" s="105" customFormat="1" ht="18">
      <c r="A185" s="31"/>
      <c r="B185" s="31"/>
      <c r="C185" s="31"/>
      <c r="D185" s="31"/>
      <c r="E185" s="31"/>
      <c r="F185" s="31"/>
      <c r="G185" s="146"/>
      <c r="H185" s="146"/>
      <c r="I185" s="146"/>
      <c r="J185" s="146"/>
      <c r="K185" s="146"/>
      <c r="L185" s="146"/>
      <c r="M185" s="146"/>
      <c r="N185" s="146"/>
      <c r="O185" s="146"/>
      <c r="P185" s="146"/>
      <c r="Q185" s="146"/>
      <c r="R185" s="146"/>
      <c r="S185" s="146"/>
      <c r="T185" s="146"/>
      <c r="U185" s="146"/>
      <c r="V185" s="146"/>
      <c r="W185" s="153"/>
      <c r="X185" s="153"/>
      <c r="Y185" s="153"/>
      <c r="Z185" s="153"/>
      <c r="AA185" s="146"/>
      <c r="AB185" s="146"/>
      <c r="AC185" s="146"/>
      <c r="AD185" s="146"/>
      <c r="AE185" s="146"/>
      <c r="AF185" s="153"/>
      <c r="AG185" s="153"/>
      <c r="AH185" s="153"/>
      <c r="AI185" s="153"/>
      <c r="AJ185" s="153"/>
      <c r="AK185" s="153"/>
      <c r="AL185" s="153"/>
      <c r="AM185" s="153"/>
      <c r="AN185" s="153"/>
      <c r="AO185" s="153"/>
      <c r="AP185" s="153"/>
      <c r="AQ185" s="153"/>
      <c r="AR185" s="153"/>
      <c r="AS185" s="153"/>
      <c r="AT185" s="153"/>
      <c r="AU185" s="153"/>
      <c r="AV185" s="153"/>
      <c r="AW185" s="153"/>
      <c r="AX185" s="153"/>
      <c r="AY185" s="153"/>
      <c r="AZ185" s="153"/>
      <c r="BA185" s="153"/>
      <c r="BB185" s="153"/>
      <c r="BC185" s="153"/>
      <c r="BD185" s="153"/>
      <c r="BE185" s="153"/>
      <c r="BF185" s="153"/>
      <c r="BG185" s="153"/>
      <c r="BH185" s="153"/>
      <c r="BI185" s="153"/>
      <c r="BJ185" s="153"/>
      <c r="BK185" s="153"/>
      <c r="BL185" s="153"/>
      <c r="BM185" s="153"/>
      <c r="BN185" s="153"/>
      <c r="BO185" s="153"/>
      <c r="BP185" s="153"/>
      <c r="BQ185" s="153"/>
      <c r="BR185" s="153"/>
      <c r="BS185" s="153"/>
      <c r="BT185" s="153"/>
      <c r="BU185" s="153"/>
    </row>
    <row r="186" spans="1:73" s="105" customFormat="1" ht="18">
      <c r="A186" s="31"/>
      <c r="B186" s="31"/>
      <c r="C186" s="31"/>
      <c r="D186" s="31"/>
      <c r="E186" s="31"/>
      <c r="F186" s="31"/>
      <c r="G186" s="146"/>
      <c r="H186" s="146"/>
      <c r="I186" s="146"/>
      <c r="J186" s="146"/>
      <c r="K186" s="146"/>
      <c r="L186" s="146"/>
      <c r="M186" s="146"/>
      <c r="N186" s="146"/>
      <c r="O186" s="146"/>
      <c r="P186" s="146"/>
      <c r="Q186" s="146"/>
      <c r="R186" s="146"/>
      <c r="S186" s="146"/>
      <c r="T186" s="146"/>
      <c r="U186" s="146"/>
      <c r="V186" s="146"/>
      <c r="W186" s="153"/>
      <c r="X186" s="153"/>
      <c r="Y186" s="153"/>
      <c r="Z186" s="153"/>
      <c r="AA186" s="146"/>
      <c r="AB186" s="146"/>
      <c r="AC186" s="146"/>
      <c r="AD186" s="146"/>
      <c r="AE186" s="146"/>
      <c r="AF186" s="153"/>
      <c r="AG186" s="153"/>
      <c r="AH186" s="153"/>
      <c r="AI186" s="153"/>
      <c r="AJ186" s="153"/>
      <c r="AK186" s="153"/>
      <c r="AL186" s="153"/>
      <c r="AM186" s="153"/>
      <c r="AN186" s="153"/>
      <c r="AO186" s="153"/>
      <c r="AP186" s="153"/>
      <c r="AQ186" s="153"/>
      <c r="AR186" s="153"/>
      <c r="AS186" s="153"/>
      <c r="AT186" s="153"/>
      <c r="AU186" s="153"/>
      <c r="AV186" s="153"/>
      <c r="AW186" s="153"/>
      <c r="AX186" s="153"/>
      <c r="AY186" s="153"/>
      <c r="AZ186" s="153"/>
      <c r="BA186" s="153"/>
      <c r="BB186" s="153"/>
      <c r="BC186" s="153"/>
      <c r="BD186" s="153"/>
      <c r="BE186" s="153"/>
      <c r="BF186" s="153"/>
      <c r="BG186" s="153"/>
      <c r="BH186" s="153"/>
      <c r="BI186" s="153"/>
      <c r="BJ186" s="153"/>
      <c r="BK186" s="153"/>
      <c r="BL186" s="153"/>
      <c r="BM186" s="153"/>
      <c r="BN186" s="153"/>
      <c r="BO186" s="153"/>
      <c r="BP186" s="153"/>
      <c r="BQ186" s="153"/>
      <c r="BR186" s="153"/>
      <c r="BS186" s="153"/>
      <c r="BT186" s="153"/>
      <c r="BU186" s="153"/>
    </row>
    <row r="187" spans="1:73" s="105" customFormat="1" ht="18">
      <c r="A187" s="31"/>
      <c r="B187" s="31"/>
      <c r="C187" s="31"/>
      <c r="D187" s="31"/>
      <c r="E187" s="31"/>
      <c r="F187" s="31"/>
      <c r="G187" s="146"/>
      <c r="H187" s="146"/>
      <c r="I187" s="146"/>
      <c r="J187" s="146"/>
      <c r="K187" s="146"/>
      <c r="L187" s="146"/>
      <c r="M187" s="146"/>
      <c r="N187" s="146"/>
      <c r="O187" s="146"/>
      <c r="P187" s="146"/>
      <c r="Q187" s="146"/>
      <c r="R187" s="146"/>
      <c r="S187" s="146"/>
      <c r="T187" s="146"/>
      <c r="U187" s="146"/>
      <c r="V187" s="146"/>
      <c r="W187" s="153"/>
      <c r="X187" s="153"/>
      <c r="Y187" s="153"/>
      <c r="Z187" s="153"/>
      <c r="AA187" s="146"/>
      <c r="AB187" s="146"/>
      <c r="AC187" s="146"/>
      <c r="AD187" s="146"/>
      <c r="AE187" s="146"/>
      <c r="AF187" s="153"/>
      <c r="AG187" s="153"/>
      <c r="AH187" s="153"/>
      <c r="AI187" s="153"/>
      <c r="AJ187" s="153"/>
      <c r="AK187" s="153"/>
      <c r="AL187" s="153"/>
      <c r="AM187" s="153"/>
      <c r="AN187" s="153"/>
      <c r="AO187" s="153"/>
      <c r="AP187" s="153"/>
      <c r="AQ187" s="153"/>
      <c r="AR187" s="153"/>
      <c r="AS187" s="153"/>
      <c r="AT187" s="153"/>
      <c r="AU187" s="153"/>
      <c r="AV187" s="153"/>
      <c r="AW187" s="153"/>
      <c r="AX187" s="153"/>
      <c r="AY187" s="153"/>
      <c r="AZ187" s="153"/>
      <c r="BA187" s="153"/>
      <c r="BB187" s="153"/>
      <c r="BC187" s="153"/>
      <c r="BD187" s="153"/>
      <c r="BE187" s="153"/>
      <c r="BF187" s="153"/>
      <c r="BG187" s="153"/>
      <c r="BH187" s="153"/>
      <c r="BI187" s="153"/>
      <c r="BJ187" s="153"/>
      <c r="BK187" s="153"/>
      <c r="BL187" s="153"/>
      <c r="BM187" s="153"/>
      <c r="BN187" s="153"/>
      <c r="BO187" s="153"/>
      <c r="BP187" s="153"/>
      <c r="BQ187" s="153"/>
      <c r="BR187" s="153"/>
      <c r="BS187" s="153"/>
      <c r="BT187" s="153"/>
      <c r="BU187" s="153"/>
    </row>
    <row r="188" spans="1:73" s="105" customFormat="1" ht="18">
      <c r="A188" s="31"/>
      <c r="B188" s="31"/>
      <c r="C188" s="31"/>
      <c r="D188" s="31"/>
      <c r="E188" s="31"/>
      <c r="F188" s="31"/>
      <c r="G188" s="146"/>
      <c r="H188" s="146"/>
      <c r="I188" s="146"/>
      <c r="J188" s="146"/>
      <c r="K188" s="146"/>
      <c r="L188" s="146"/>
      <c r="M188" s="146"/>
      <c r="N188" s="146"/>
      <c r="O188" s="146"/>
      <c r="P188" s="146"/>
      <c r="Q188" s="146"/>
      <c r="R188" s="146"/>
      <c r="S188" s="146"/>
      <c r="T188" s="146"/>
      <c r="U188" s="146"/>
      <c r="V188" s="146"/>
      <c r="W188" s="153"/>
      <c r="X188" s="153"/>
      <c r="Y188" s="153"/>
      <c r="Z188" s="153"/>
      <c r="AA188" s="146"/>
      <c r="AB188" s="146"/>
      <c r="AC188" s="146"/>
      <c r="AD188" s="146"/>
      <c r="AE188" s="146"/>
      <c r="AF188" s="153"/>
      <c r="AG188" s="153"/>
      <c r="AH188" s="153"/>
      <c r="AI188" s="153"/>
      <c r="AJ188" s="153"/>
      <c r="AK188" s="153"/>
      <c r="AL188" s="153"/>
      <c r="AM188" s="153"/>
      <c r="AN188" s="153"/>
      <c r="AO188" s="153"/>
      <c r="AP188" s="153"/>
      <c r="AQ188" s="153"/>
      <c r="AR188" s="153"/>
      <c r="AS188" s="153"/>
      <c r="AT188" s="153"/>
      <c r="AU188" s="153"/>
      <c r="AV188" s="153"/>
      <c r="AW188" s="153"/>
      <c r="AX188" s="153"/>
      <c r="AY188" s="153"/>
      <c r="AZ188" s="153"/>
      <c r="BA188" s="153"/>
      <c r="BB188" s="153"/>
      <c r="BC188" s="153"/>
      <c r="BD188" s="153"/>
      <c r="BE188" s="153"/>
      <c r="BF188" s="153"/>
      <c r="BG188" s="153"/>
      <c r="BH188" s="153"/>
      <c r="BI188" s="153"/>
      <c r="BJ188" s="153"/>
      <c r="BK188" s="153"/>
      <c r="BL188" s="153"/>
      <c r="BM188" s="153"/>
      <c r="BN188" s="153"/>
      <c r="BO188" s="153"/>
      <c r="BP188" s="153"/>
      <c r="BQ188" s="153"/>
      <c r="BR188" s="153"/>
      <c r="BS188" s="153"/>
      <c r="BT188" s="153"/>
      <c r="BU188" s="153"/>
    </row>
    <row r="189" spans="1:73" s="105" customFormat="1" ht="18">
      <c r="A189" s="31"/>
      <c r="B189" s="31"/>
      <c r="C189" s="31"/>
      <c r="D189" s="31"/>
      <c r="E189" s="31"/>
      <c r="F189" s="31"/>
      <c r="G189" s="146"/>
      <c r="H189" s="146"/>
      <c r="I189" s="146"/>
      <c r="J189" s="146"/>
      <c r="K189" s="146"/>
      <c r="L189" s="146"/>
      <c r="M189" s="146"/>
      <c r="N189" s="146"/>
      <c r="O189" s="146"/>
      <c r="P189" s="146"/>
      <c r="Q189" s="146"/>
      <c r="R189" s="146"/>
      <c r="S189" s="146"/>
      <c r="T189" s="146"/>
      <c r="U189" s="146"/>
      <c r="V189" s="146"/>
      <c r="W189" s="153"/>
      <c r="X189" s="153"/>
      <c r="Y189" s="153"/>
      <c r="Z189" s="153"/>
      <c r="AA189" s="146"/>
      <c r="AB189" s="146"/>
      <c r="AC189" s="146"/>
      <c r="AD189" s="146"/>
      <c r="AE189" s="146"/>
      <c r="AF189" s="153"/>
      <c r="AG189" s="153"/>
      <c r="AH189" s="153"/>
      <c r="AI189" s="153"/>
      <c r="AJ189" s="153"/>
      <c r="AK189" s="153"/>
      <c r="AL189" s="153"/>
      <c r="AM189" s="153"/>
      <c r="AN189" s="153"/>
      <c r="AO189" s="153"/>
      <c r="AP189" s="153"/>
      <c r="AQ189" s="153"/>
      <c r="AR189" s="153"/>
      <c r="AS189" s="153"/>
      <c r="AT189" s="153"/>
      <c r="AU189" s="153"/>
      <c r="AV189" s="153"/>
      <c r="AW189" s="153"/>
      <c r="AX189" s="153"/>
      <c r="AY189" s="153"/>
      <c r="AZ189" s="153"/>
      <c r="BA189" s="153"/>
      <c r="BB189" s="153"/>
      <c r="BC189" s="153"/>
      <c r="BD189" s="153"/>
      <c r="BE189" s="153"/>
      <c r="BF189" s="153"/>
      <c r="BG189" s="153"/>
      <c r="BH189" s="153"/>
      <c r="BI189" s="153"/>
      <c r="BJ189" s="153"/>
      <c r="BK189" s="153"/>
      <c r="BL189" s="153"/>
      <c r="BM189" s="153"/>
      <c r="BN189" s="153"/>
      <c r="BO189" s="153"/>
      <c r="BP189" s="153"/>
      <c r="BQ189" s="153"/>
      <c r="BR189" s="153"/>
      <c r="BS189" s="153"/>
      <c r="BT189" s="153"/>
      <c r="BU189" s="153"/>
    </row>
    <row r="190" spans="1:73" s="105" customFormat="1" ht="18">
      <c r="A190" s="31"/>
      <c r="B190" s="31"/>
      <c r="C190" s="31"/>
      <c r="D190" s="31"/>
      <c r="E190" s="31"/>
      <c r="F190" s="31"/>
      <c r="G190" s="146"/>
      <c r="H190" s="146"/>
      <c r="I190" s="146"/>
      <c r="J190" s="146"/>
      <c r="K190" s="146"/>
      <c r="L190" s="146"/>
      <c r="M190" s="146"/>
      <c r="N190" s="146"/>
      <c r="O190" s="146"/>
      <c r="P190" s="146"/>
      <c r="Q190" s="146"/>
      <c r="R190" s="146"/>
      <c r="S190" s="146"/>
      <c r="T190" s="146"/>
      <c r="U190" s="146"/>
      <c r="V190" s="146"/>
      <c r="W190" s="153"/>
      <c r="X190" s="153"/>
      <c r="Y190" s="153"/>
      <c r="Z190" s="153"/>
      <c r="AA190" s="146"/>
      <c r="AB190" s="146"/>
      <c r="AC190" s="146"/>
      <c r="AD190" s="146"/>
      <c r="AE190" s="146"/>
      <c r="AF190" s="153"/>
      <c r="AG190" s="153"/>
      <c r="AH190" s="153"/>
      <c r="AI190" s="153"/>
      <c r="AJ190" s="153"/>
      <c r="AK190" s="153"/>
      <c r="AL190" s="153"/>
      <c r="AM190" s="153"/>
      <c r="AN190" s="153"/>
      <c r="AO190" s="153"/>
      <c r="AP190" s="153"/>
      <c r="AQ190" s="153"/>
      <c r="AR190" s="153"/>
      <c r="AS190" s="153"/>
      <c r="AT190" s="153"/>
      <c r="AU190" s="153"/>
      <c r="AV190" s="153"/>
      <c r="AW190" s="153"/>
      <c r="AX190" s="153"/>
      <c r="AY190" s="153"/>
      <c r="AZ190" s="153"/>
      <c r="BA190" s="153"/>
      <c r="BB190" s="153"/>
      <c r="BC190" s="153"/>
      <c r="BD190" s="153"/>
      <c r="BE190" s="153"/>
      <c r="BF190" s="153"/>
      <c r="BG190" s="153"/>
      <c r="BH190" s="153"/>
      <c r="BI190" s="153"/>
      <c r="BJ190" s="153"/>
      <c r="BK190" s="153"/>
      <c r="BL190" s="153"/>
      <c r="BM190" s="153"/>
      <c r="BN190" s="153"/>
      <c r="BO190" s="153"/>
      <c r="BP190" s="153"/>
      <c r="BQ190" s="153"/>
      <c r="BR190" s="153"/>
      <c r="BS190" s="153"/>
      <c r="BT190" s="153"/>
      <c r="BU190" s="153"/>
    </row>
    <row r="191" spans="1:73" s="105" customFormat="1" ht="18">
      <c r="A191" s="31"/>
      <c r="B191" s="31"/>
      <c r="C191" s="31"/>
      <c r="D191" s="31"/>
      <c r="E191" s="31"/>
      <c r="F191" s="31"/>
      <c r="G191" s="146"/>
      <c r="H191" s="146"/>
      <c r="I191" s="146"/>
      <c r="J191" s="146"/>
      <c r="K191" s="146"/>
      <c r="L191" s="146"/>
      <c r="M191" s="146"/>
      <c r="N191" s="146"/>
      <c r="O191" s="146"/>
      <c r="P191" s="146"/>
      <c r="Q191" s="146"/>
      <c r="R191" s="146"/>
      <c r="S191" s="146"/>
      <c r="T191" s="146"/>
      <c r="U191" s="146"/>
      <c r="V191" s="146"/>
      <c r="W191" s="153"/>
      <c r="X191" s="153"/>
      <c r="Y191" s="153"/>
      <c r="Z191" s="153"/>
      <c r="AA191" s="146"/>
      <c r="AB191" s="146"/>
      <c r="AC191" s="146"/>
      <c r="AD191" s="146"/>
      <c r="AE191" s="146"/>
      <c r="AF191" s="153"/>
      <c r="AG191" s="153"/>
      <c r="AH191" s="153"/>
      <c r="AI191" s="153"/>
      <c r="AJ191" s="153"/>
      <c r="AK191" s="153"/>
      <c r="AL191" s="153"/>
      <c r="AM191" s="153"/>
      <c r="AN191" s="153"/>
      <c r="AO191" s="153"/>
      <c r="AP191" s="153"/>
      <c r="AQ191" s="153"/>
      <c r="AR191" s="153"/>
      <c r="AS191" s="153"/>
      <c r="AT191" s="153"/>
      <c r="AU191" s="153"/>
      <c r="AV191" s="153"/>
      <c r="AW191" s="153"/>
      <c r="AX191" s="153"/>
      <c r="AY191" s="153"/>
      <c r="AZ191" s="153"/>
      <c r="BA191" s="153"/>
      <c r="BB191" s="153"/>
      <c r="BC191" s="153"/>
      <c r="BD191" s="153"/>
      <c r="BE191" s="153"/>
      <c r="BF191" s="153"/>
      <c r="BG191" s="153"/>
      <c r="BH191" s="153"/>
      <c r="BI191" s="153"/>
      <c r="BJ191" s="153"/>
      <c r="BK191" s="153"/>
      <c r="BL191" s="153"/>
      <c r="BM191" s="153"/>
      <c r="BN191" s="153"/>
      <c r="BO191" s="153"/>
      <c r="BP191" s="153"/>
      <c r="BQ191" s="153"/>
      <c r="BR191" s="153"/>
      <c r="BS191" s="153"/>
      <c r="BT191" s="153"/>
      <c r="BU191" s="153"/>
    </row>
  </sheetData>
  <mergeCells count="11">
    <mergeCell ref="B41:E41"/>
    <mergeCell ref="B42:E42"/>
    <mergeCell ref="B43:E43"/>
    <mergeCell ref="B36:E36"/>
    <mergeCell ref="B37:E37"/>
    <mergeCell ref="B38:E38"/>
    <mergeCell ref="B39:E39"/>
    <mergeCell ref="C23:E23"/>
    <mergeCell ref="A35:E35"/>
    <mergeCell ref="A1:E1"/>
    <mergeCell ref="B40:E40"/>
  </mergeCells>
  <conditionalFormatting sqref="Q2:Z15 G35:Z43 G68:Y71 Q18:Z33 J25:Z32 G2:P51">
    <cfRule type="cellIs" priority="1" dxfId="0" operator="equal" stopIfTrue="1">
      <formula>"n"</formula>
    </cfRule>
  </conditionalFormatting>
  <conditionalFormatting sqref="AA25:BG32 AE68:AG68 AE90:AG65536 AH68:BG65536 AA35:BG43 AA68:AD65536 AH1:BG51 AA2:AG51">
    <cfRule type="cellIs" priority="2" dxfId="0" operator="equal" stopIfTrue="1">
      <formula>"N"</formula>
    </cfRule>
  </conditionalFormatting>
  <conditionalFormatting sqref="E4:E15">
    <cfRule type="cellIs" priority="3" dxfId="2" operator="lessThan" stopIfTrue="1">
      <formula>0.85</formula>
    </cfRule>
  </conditionalFormatting>
  <printOptions/>
  <pageMargins left="0.75" right="0.75" top="1" bottom="1" header="0.5" footer="0.5"/>
  <pageSetup horizontalDpi="600" verticalDpi="600" orientation="portrait" scale="66" r:id="rId1"/>
</worksheet>
</file>

<file path=xl/worksheets/sheet6.xml><?xml version="1.0" encoding="utf-8"?>
<worksheet xmlns="http://schemas.openxmlformats.org/spreadsheetml/2006/main" xmlns:r="http://schemas.openxmlformats.org/officeDocument/2006/relationships">
  <dimension ref="A1:C17"/>
  <sheetViews>
    <sheetView workbookViewId="0" topLeftCell="A1">
      <selection activeCell="C29" sqref="C29"/>
    </sheetView>
  </sheetViews>
  <sheetFormatPr defaultColWidth="9.140625" defaultRowHeight="12.75"/>
  <cols>
    <col min="1" max="1" width="62.28125" style="0" customWidth="1"/>
    <col min="2" max="2" width="23.57421875" style="0" customWidth="1"/>
    <col min="3" max="3" width="27.8515625" style="0" customWidth="1"/>
  </cols>
  <sheetData>
    <row r="1" s="174" customFormat="1" ht="24" customHeight="1">
      <c r="A1" s="173" t="s">
        <v>161</v>
      </c>
    </row>
    <row r="2" spans="1:2" ht="20.25" customHeight="1">
      <c r="A2" s="175" t="s">
        <v>202</v>
      </c>
      <c r="B2" s="175" t="s">
        <v>203</v>
      </c>
    </row>
    <row r="3" spans="1:2" ht="25.5" customHeight="1">
      <c r="A3" s="176" t="s">
        <v>204</v>
      </c>
      <c r="B3" s="176" t="s">
        <v>205</v>
      </c>
    </row>
    <row r="4" spans="1:3" ht="134.25" customHeight="1">
      <c r="A4" s="302" t="s">
        <v>115</v>
      </c>
      <c r="B4" s="291"/>
      <c r="C4" s="172"/>
    </row>
    <row r="5" spans="1:2" ht="21.75">
      <c r="A5" s="177" t="s">
        <v>206</v>
      </c>
      <c r="B5" s="178" t="s">
        <v>210</v>
      </c>
    </row>
    <row r="6" spans="1:2" ht="21.75">
      <c r="A6" s="177" t="s">
        <v>207</v>
      </c>
      <c r="B6" s="178" t="s">
        <v>210</v>
      </c>
    </row>
    <row r="7" spans="1:2" ht="4.5" customHeight="1">
      <c r="A7" s="179"/>
      <c r="B7" s="179"/>
    </row>
    <row r="8" spans="1:2" ht="25.5" customHeight="1">
      <c r="A8" s="176" t="s">
        <v>208</v>
      </c>
      <c r="B8" s="176"/>
    </row>
    <row r="9" spans="1:2" ht="134.25" customHeight="1">
      <c r="A9" s="302" t="s">
        <v>115</v>
      </c>
      <c r="B9" s="291"/>
    </row>
    <row r="10" spans="1:2" ht="21.75">
      <c r="A10" s="177" t="s">
        <v>206</v>
      </c>
      <c r="B10" s="178" t="s">
        <v>210</v>
      </c>
    </row>
    <row r="11" spans="1:2" ht="21.75">
      <c r="A11" s="177" t="s">
        <v>207</v>
      </c>
      <c r="B11" s="178" t="s">
        <v>210</v>
      </c>
    </row>
    <row r="12" spans="1:2" ht="6" customHeight="1">
      <c r="A12" s="179"/>
      <c r="B12" s="179"/>
    </row>
    <row r="13" spans="1:2" ht="25.5" customHeight="1">
      <c r="A13" s="176" t="s">
        <v>209</v>
      </c>
      <c r="B13" s="176"/>
    </row>
    <row r="14" spans="1:2" ht="134.25" customHeight="1">
      <c r="A14" s="302" t="s">
        <v>115</v>
      </c>
      <c r="B14" s="291"/>
    </row>
    <row r="15" spans="1:2" ht="18.75" customHeight="1">
      <c r="A15" s="177" t="s">
        <v>206</v>
      </c>
      <c r="B15" s="178" t="s">
        <v>210</v>
      </c>
    </row>
    <row r="16" spans="1:2" ht="18" customHeight="1">
      <c r="A16" s="177" t="s">
        <v>207</v>
      </c>
      <c r="B16" s="178" t="s">
        <v>210</v>
      </c>
    </row>
    <row r="17" spans="1:2" ht="12" customHeight="1">
      <c r="A17" s="5"/>
      <c r="B17" s="5"/>
    </row>
  </sheetData>
  <mergeCells count="3">
    <mergeCell ref="A4:B4"/>
    <mergeCell ref="A9:B9"/>
    <mergeCell ref="A14:B14"/>
  </mergeCell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F46"/>
  <sheetViews>
    <sheetView zoomScaleSheetLayoutView="75" workbookViewId="0" topLeftCell="A16">
      <selection activeCell="E18" sqref="E18"/>
    </sheetView>
  </sheetViews>
  <sheetFormatPr defaultColWidth="9.140625" defaultRowHeight="12.75"/>
  <cols>
    <col min="1" max="1" width="45.7109375" style="203" customWidth="1"/>
    <col min="2" max="2" width="12.8515625" style="220" customWidth="1"/>
    <col min="3" max="3" width="31.140625" style="1" customWidth="1"/>
    <col min="4" max="4" width="9.00390625" style="0" customWidth="1"/>
    <col min="5" max="16384" width="45.7109375" style="0" customWidth="1"/>
  </cols>
  <sheetData>
    <row r="1" spans="1:3" ht="39" customHeight="1">
      <c r="A1" s="303" t="s">
        <v>325</v>
      </c>
      <c r="B1" s="293"/>
      <c r="C1" s="202" t="s">
        <v>254</v>
      </c>
    </row>
    <row r="2" spans="2:3" ht="12.75">
      <c r="B2" s="204" t="s">
        <v>255</v>
      </c>
      <c r="C2" s="202" t="s">
        <v>256</v>
      </c>
    </row>
    <row r="3" spans="2:3" ht="13.5" customHeight="1">
      <c r="B3" s="204" t="s">
        <v>257</v>
      </c>
      <c r="C3" s="202" t="s">
        <v>258</v>
      </c>
    </row>
    <row r="4" spans="1:3" ht="26.25" customHeight="1">
      <c r="A4" s="205" t="s">
        <v>259</v>
      </c>
      <c r="B4" s="204"/>
      <c r="C4" s="202"/>
    </row>
    <row r="5" spans="1:3" ht="25.5">
      <c r="A5" s="206" t="s">
        <v>268</v>
      </c>
      <c r="B5" s="207">
        <v>37970</v>
      </c>
      <c r="C5" s="208" t="s">
        <v>260</v>
      </c>
    </row>
    <row r="6" spans="1:3" ht="25.5">
      <c r="A6" s="206" t="s">
        <v>261</v>
      </c>
      <c r="B6" s="207">
        <v>37970</v>
      </c>
      <c r="C6" s="208" t="s">
        <v>260</v>
      </c>
    </row>
    <row r="7" spans="1:3" ht="27.75" customHeight="1">
      <c r="A7" s="210" t="s">
        <v>262</v>
      </c>
      <c r="B7" s="211"/>
      <c r="C7" s="202"/>
    </row>
    <row r="8" spans="1:3" ht="19.5" customHeight="1">
      <c r="A8" s="212" t="s">
        <v>271</v>
      </c>
      <c r="B8" s="213"/>
      <c r="C8" s="221"/>
    </row>
    <row r="9" spans="1:6" ht="39.75">
      <c r="A9" s="206" t="s">
        <v>275</v>
      </c>
      <c r="B9" s="207">
        <v>37970</v>
      </c>
      <c r="C9" s="224" t="s">
        <v>260</v>
      </c>
      <c r="D9" s="214"/>
      <c r="E9" s="214"/>
      <c r="F9" s="214"/>
    </row>
    <row r="10" spans="1:6" ht="69" customHeight="1">
      <c r="A10" s="215" t="s">
        <v>263</v>
      </c>
      <c r="B10" s="207">
        <v>37970</v>
      </c>
      <c r="C10" s="224" t="s">
        <v>281</v>
      </c>
      <c r="D10" s="214"/>
      <c r="E10" s="214"/>
      <c r="F10" s="214"/>
    </row>
    <row r="11" spans="1:6" ht="59.25" customHeight="1">
      <c r="A11" s="215" t="s">
        <v>264</v>
      </c>
      <c r="B11" s="207">
        <v>37970</v>
      </c>
      <c r="C11" s="224" t="s">
        <v>260</v>
      </c>
      <c r="D11" s="214"/>
      <c r="E11" s="214"/>
      <c r="F11" s="214"/>
    </row>
    <row r="12" spans="1:6" ht="30" customHeight="1">
      <c r="A12" s="215" t="s">
        <v>273</v>
      </c>
      <c r="B12" s="207">
        <v>37970</v>
      </c>
      <c r="C12" s="224" t="s">
        <v>260</v>
      </c>
      <c r="D12" s="214"/>
      <c r="E12" s="214"/>
      <c r="F12" s="214"/>
    </row>
    <row r="13" spans="1:6" ht="30.75" customHeight="1">
      <c r="A13" s="215" t="s">
        <v>274</v>
      </c>
      <c r="B13" s="207">
        <v>37970</v>
      </c>
      <c r="C13" s="224"/>
      <c r="D13" s="214"/>
      <c r="E13" s="214"/>
      <c r="F13" s="214"/>
    </row>
    <row r="14" spans="1:6" ht="50.25" customHeight="1">
      <c r="A14" s="206" t="s">
        <v>272</v>
      </c>
      <c r="B14" s="207">
        <v>37970</v>
      </c>
      <c r="C14" s="224" t="s">
        <v>260</v>
      </c>
      <c r="D14" s="214"/>
      <c r="E14" s="214"/>
      <c r="F14" s="214"/>
    </row>
    <row r="15" spans="1:6" ht="20.25" customHeight="1">
      <c r="A15" s="216" t="s">
        <v>269</v>
      </c>
      <c r="B15" s="213"/>
      <c r="C15" s="222"/>
      <c r="D15" s="214"/>
      <c r="E15" s="214"/>
      <c r="F15" s="214"/>
    </row>
    <row r="16" spans="1:6" ht="43.5" customHeight="1">
      <c r="A16" s="73" t="s">
        <v>270</v>
      </c>
      <c r="B16" s="217" t="s">
        <v>265</v>
      </c>
      <c r="C16" s="225" t="s">
        <v>260</v>
      </c>
      <c r="D16" s="214"/>
      <c r="E16" s="214"/>
      <c r="F16" s="214"/>
    </row>
    <row r="17" spans="1:3" ht="33" customHeight="1">
      <c r="A17" s="210" t="s">
        <v>326</v>
      </c>
      <c r="B17" s="218"/>
      <c r="C17" s="17"/>
    </row>
    <row r="18" spans="1:3" ht="70.5" customHeight="1">
      <c r="A18" s="219" t="s">
        <v>266</v>
      </c>
      <c r="B18" s="207" t="s">
        <v>265</v>
      </c>
      <c r="C18" s="224" t="s">
        <v>260</v>
      </c>
    </row>
    <row r="19" spans="1:3" ht="69" customHeight="1">
      <c r="A19" s="219" t="s">
        <v>267</v>
      </c>
      <c r="B19" s="207" t="s">
        <v>265</v>
      </c>
      <c r="C19" s="224" t="s">
        <v>260</v>
      </c>
    </row>
    <row r="20" spans="1:3" ht="35.25" customHeight="1">
      <c r="A20" s="219" t="s">
        <v>278</v>
      </c>
      <c r="B20" s="207" t="s">
        <v>265</v>
      </c>
      <c r="C20" s="224" t="s">
        <v>260</v>
      </c>
    </row>
    <row r="21" spans="1:3" ht="43.5" customHeight="1">
      <c r="A21" s="206" t="s">
        <v>277</v>
      </c>
      <c r="B21" s="207" t="s">
        <v>265</v>
      </c>
      <c r="C21" s="224" t="s">
        <v>260</v>
      </c>
    </row>
    <row r="22" spans="1:3" ht="34.5" customHeight="1">
      <c r="A22" s="304" t="s">
        <v>325</v>
      </c>
      <c r="B22" s="305"/>
      <c r="C22" s="279" t="s">
        <v>254</v>
      </c>
    </row>
    <row r="23" spans="1:3" ht="15.75" customHeight="1">
      <c r="A23" s="275" t="s">
        <v>331</v>
      </c>
      <c r="B23" s="276" t="s">
        <v>255</v>
      </c>
      <c r="C23" s="280" t="s">
        <v>256</v>
      </c>
    </row>
    <row r="24" spans="1:3" ht="18.75" customHeight="1">
      <c r="A24" s="277"/>
      <c r="B24" s="278" t="s">
        <v>257</v>
      </c>
      <c r="C24" s="281" t="s">
        <v>258</v>
      </c>
    </row>
    <row r="25" spans="1:3" ht="25.5">
      <c r="A25" s="215" t="s">
        <v>276</v>
      </c>
      <c r="B25" s="207" t="s">
        <v>265</v>
      </c>
      <c r="C25" s="224" t="s">
        <v>260</v>
      </c>
    </row>
    <row r="26" spans="1:3" ht="42" customHeight="1">
      <c r="A26" s="223" t="s">
        <v>279</v>
      </c>
      <c r="B26" s="207" t="s">
        <v>265</v>
      </c>
      <c r="C26" s="224" t="s">
        <v>260</v>
      </c>
    </row>
    <row r="27" spans="1:3" ht="42" customHeight="1">
      <c r="A27" s="223" t="s">
        <v>280</v>
      </c>
      <c r="B27" s="207" t="s">
        <v>265</v>
      </c>
      <c r="C27" s="224" t="s">
        <v>260</v>
      </c>
    </row>
    <row r="28" spans="1:3" ht="38.25" customHeight="1">
      <c r="A28" s="273" t="s">
        <v>330</v>
      </c>
      <c r="B28" s="207" t="s">
        <v>265</v>
      </c>
      <c r="C28" s="224" t="s">
        <v>260</v>
      </c>
    </row>
    <row r="29" spans="1:3" ht="73.5" customHeight="1">
      <c r="A29" s="273" t="s">
        <v>328</v>
      </c>
      <c r="B29" s="207" t="s">
        <v>265</v>
      </c>
      <c r="C29" s="224" t="s">
        <v>260</v>
      </c>
    </row>
    <row r="30" spans="1:3" ht="30" customHeight="1">
      <c r="A30" s="274" t="s">
        <v>327</v>
      </c>
      <c r="B30" s="207" t="s">
        <v>265</v>
      </c>
      <c r="C30" s="224" t="s">
        <v>260</v>
      </c>
    </row>
    <row r="31" ht="30.75" customHeight="1"/>
    <row r="32" ht="30.75" customHeight="1"/>
    <row r="33" ht="70.5" customHeight="1"/>
    <row r="34" ht="42" customHeight="1"/>
    <row r="35" ht="31.5" customHeight="1"/>
    <row r="36" ht="27.75" customHeight="1"/>
    <row r="38" ht="30.75" customHeight="1"/>
    <row r="39" ht="62.25" customHeight="1"/>
    <row r="42" ht="10.5" customHeight="1"/>
    <row r="46" ht="12.75">
      <c r="D46" s="7"/>
    </row>
  </sheetData>
  <mergeCells count="2">
    <mergeCell ref="A1:B1"/>
    <mergeCell ref="A22:B22"/>
  </mergeCells>
  <printOptions/>
  <pageMargins left="0.75" right="0.75" top="1" bottom="1" header="0.5" footer="0.5"/>
  <pageSetup fitToHeight="3" horizontalDpi="300" verticalDpi="300" orientation="portrait" scale="60" r:id="rId1"/>
</worksheet>
</file>

<file path=xl/worksheets/sheet8.xml><?xml version="1.0" encoding="utf-8"?>
<worksheet xmlns="http://schemas.openxmlformats.org/spreadsheetml/2006/main" xmlns:r="http://schemas.openxmlformats.org/officeDocument/2006/relationships">
  <dimension ref="A1:J73"/>
  <sheetViews>
    <sheetView view="pageBreakPreview" zoomScale="75" zoomScaleNormal="50" zoomScaleSheetLayoutView="75" workbookViewId="0" topLeftCell="A37">
      <selection activeCell="A6" sqref="A6"/>
    </sheetView>
  </sheetViews>
  <sheetFormatPr defaultColWidth="9.140625" defaultRowHeight="12.75"/>
  <cols>
    <col min="1" max="1" width="59.8515625" style="5" customWidth="1"/>
    <col min="2" max="2" width="14.7109375" style="5" customWidth="1"/>
    <col min="3" max="3" width="14.57421875" style="5" customWidth="1"/>
    <col min="4" max="4" width="17.7109375" style="17" customWidth="1"/>
    <col min="5" max="5" width="10.421875" style="5" customWidth="1"/>
    <col min="6" max="16384" width="9.140625" style="5" customWidth="1"/>
  </cols>
  <sheetData>
    <row r="1" spans="1:4" ht="24.75" customHeight="1">
      <c r="A1" s="282" t="s">
        <v>282</v>
      </c>
      <c r="B1" s="282"/>
      <c r="C1" s="282"/>
      <c r="D1" s="282"/>
    </row>
    <row r="2" spans="1:4" ht="12.75">
      <c r="A2" s="283"/>
      <c r="B2" s="283"/>
      <c r="C2" s="283"/>
      <c r="D2" s="283"/>
    </row>
    <row r="3" spans="1:4" ht="12.75">
      <c r="A3" s="283" t="s">
        <v>283</v>
      </c>
      <c r="B3" s="283"/>
      <c r="C3" s="283"/>
      <c r="D3" s="283"/>
    </row>
    <row r="4" spans="1:3" ht="12.75">
      <c r="A4" s="226"/>
      <c r="B4" s="226"/>
      <c r="C4" s="226"/>
    </row>
    <row r="5" spans="1:3" ht="18">
      <c r="A5" s="168" t="s">
        <v>329</v>
      </c>
      <c r="B5" s="227" t="s">
        <v>284</v>
      </c>
      <c r="C5" s="98"/>
    </row>
    <row r="6" spans="1:3" ht="12.75">
      <c r="A6" s="226"/>
      <c r="B6" s="226"/>
      <c r="C6" s="226"/>
    </row>
    <row r="7" spans="1:4" s="39" customFormat="1" ht="18">
      <c r="A7" s="228" t="s">
        <v>285</v>
      </c>
      <c r="B7" s="228"/>
      <c r="C7" s="228"/>
      <c r="D7" s="158"/>
    </row>
    <row r="8" spans="1:4" s="231" customFormat="1" ht="13.5" thickBot="1">
      <c r="A8" s="229"/>
      <c r="B8" s="229"/>
      <c r="C8" s="229"/>
      <c r="D8" s="230"/>
    </row>
    <row r="9" spans="1:4" s="235" customFormat="1" ht="45.75" thickBot="1">
      <c r="A9" s="232" t="s">
        <v>286</v>
      </c>
      <c r="B9" s="233" t="s">
        <v>287</v>
      </c>
      <c r="C9" s="233" t="s">
        <v>288</v>
      </c>
      <c r="D9" s="234" t="s">
        <v>289</v>
      </c>
    </row>
    <row r="10" spans="1:3" ht="12.75">
      <c r="A10" s="226"/>
      <c r="B10" s="17"/>
      <c r="C10" s="17"/>
    </row>
    <row r="11" spans="1:4" s="50" customFormat="1" ht="15">
      <c r="A11" s="236" t="s">
        <v>290</v>
      </c>
      <c r="B11" s="237">
        <v>752</v>
      </c>
      <c r="C11" s="238">
        <v>9</v>
      </c>
      <c r="D11" s="239">
        <f aca="true" t="shared" si="0" ref="D11:D16">(B11/C11)</f>
        <v>83.55555555555556</v>
      </c>
    </row>
    <row r="12" spans="1:4" s="50" customFormat="1" ht="15">
      <c r="A12" s="236" t="s">
        <v>291</v>
      </c>
      <c r="B12" s="237">
        <v>826</v>
      </c>
      <c r="C12" s="238">
        <v>12</v>
      </c>
      <c r="D12" s="239">
        <f t="shared" si="0"/>
        <v>68.83333333333333</v>
      </c>
    </row>
    <row r="13" spans="1:4" s="50" customFormat="1" ht="15">
      <c r="A13" s="236" t="s">
        <v>292</v>
      </c>
      <c r="B13" s="237">
        <v>587</v>
      </c>
      <c r="C13" s="238">
        <v>12</v>
      </c>
      <c r="D13" s="239">
        <f t="shared" si="0"/>
        <v>48.916666666666664</v>
      </c>
    </row>
    <row r="14" spans="1:4" s="50" customFormat="1" ht="15">
      <c r="A14" s="236" t="s">
        <v>293</v>
      </c>
      <c r="B14" s="237">
        <v>352</v>
      </c>
      <c r="C14" s="238">
        <v>15</v>
      </c>
      <c r="D14" s="239">
        <f t="shared" si="0"/>
        <v>23.466666666666665</v>
      </c>
    </row>
    <row r="15" spans="1:4" s="50" customFormat="1" ht="15">
      <c r="A15" s="236" t="s">
        <v>294</v>
      </c>
      <c r="B15" s="237">
        <v>32</v>
      </c>
      <c r="C15" s="238">
        <v>12</v>
      </c>
      <c r="D15" s="239">
        <f t="shared" si="0"/>
        <v>2.6666666666666665</v>
      </c>
    </row>
    <row r="16" spans="1:4" s="50" customFormat="1" ht="15">
      <c r="A16" s="236" t="s">
        <v>295</v>
      </c>
      <c r="B16" s="237">
        <v>21</v>
      </c>
      <c r="C16" s="238">
        <v>11</v>
      </c>
      <c r="D16" s="239">
        <f t="shared" si="0"/>
        <v>1.9090909090909092</v>
      </c>
    </row>
    <row r="17" ht="12.75">
      <c r="D17" s="240"/>
    </row>
    <row r="18" spans="1:4" ht="18">
      <c r="A18" s="242" t="s">
        <v>296</v>
      </c>
      <c r="B18" s="17"/>
      <c r="C18" s="238"/>
      <c r="D18" s="243">
        <f>SUM(D11:D12,D13:D16)</f>
        <v>229.34797979797978</v>
      </c>
    </row>
    <row r="19" spans="1:4" ht="12.75">
      <c r="A19" s="226"/>
      <c r="B19" s="226"/>
      <c r="C19" s="226"/>
      <c r="D19" s="240"/>
    </row>
    <row r="20" spans="2:4" s="27" customFormat="1" ht="18">
      <c r="B20" s="154"/>
      <c r="C20" s="154"/>
      <c r="D20" s="244"/>
    </row>
    <row r="21" spans="1:3" ht="12.75">
      <c r="A21" s="226"/>
      <c r="B21" s="226"/>
      <c r="C21" s="226"/>
    </row>
    <row r="22" spans="1:3" ht="12.75">
      <c r="A22" s="226"/>
      <c r="B22" s="226"/>
      <c r="C22" s="226"/>
    </row>
    <row r="23" spans="1:7" ht="18">
      <c r="A23" s="245" t="s">
        <v>297</v>
      </c>
      <c r="D23" s="5"/>
      <c r="G23" s="246"/>
    </row>
    <row r="24" spans="4:7" ht="12.75">
      <c r="D24" s="5"/>
      <c r="G24" s="246"/>
    </row>
    <row r="25" spans="1:7" ht="13.5" thickBot="1">
      <c r="A25" s="231"/>
      <c r="B25" s="231"/>
      <c r="C25" s="231"/>
      <c r="D25" s="231"/>
      <c r="E25" s="231"/>
      <c r="F25" s="39"/>
      <c r="G25" s="247"/>
    </row>
    <row r="26" spans="1:5" ht="15.75" thickBot="1">
      <c r="A26" s="232" t="s">
        <v>286</v>
      </c>
      <c r="B26" s="233" t="s">
        <v>287</v>
      </c>
      <c r="C26" s="233" t="s">
        <v>288</v>
      </c>
      <c r="D26" s="248" t="s">
        <v>298</v>
      </c>
      <c r="E26" s="249"/>
    </row>
    <row r="27" ht="12.75">
      <c r="D27" s="246"/>
    </row>
    <row r="28" spans="1:4" s="50" customFormat="1" ht="15">
      <c r="A28" s="50" t="s">
        <v>299</v>
      </c>
      <c r="B28" s="238">
        <v>178</v>
      </c>
      <c r="C28" s="238">
        <v>17</v>
      </c>
      <c r="D28" s="250">
        <f aca="true" t="shared" si="1" ref="D28:D33">(B28/C28)</f>
        <v>10.470588235294118</v>
      </c>
    </row>
    <row r="29" spans="1:4" s="50" customFormat="1" ht="15">
      <c r="A29" s="50" t="s">
        <v>300</v>
      </c>
      <c r="B29" s="238">
        <v>189</v>
      </c>
      <c r="C29" s="238">
        <v>26</v>
      </c>
      <c r="D29" s="250">
        <f t="shared" si="1"/>
        <v>7.269230769230769</v>
      </c>
    </row>
    <row r="30" spans="1:4" s="50" customFormat="1" ht="15">
      <c r="A30" s="50" t="s">
        <v>301</v>
      </c>
      <c r="B30" s="238">
        <v>189</v>
      </c>
      <c r="C30" s="238">
        <v>9.5</v>
      </c>
      <c r="D30" s="250">
        <f t="shared" si="1"/>
        <v>19.894736842105264</v>
      </c>
    </row>
    <row r="31" spans="1:4" s="50" customFormat="1" ht="15">
      <c r="A31" s="50" t="s">
        <v>302</v>
      </c>
      <c r="B31" s="238">
        <v>84</v>
      </c>
      <c r="C31" s="238">
        <v>24</v>
      </c>
      <c r="D31" s="250">
        <f t="shared" si="1"/>
        <v>3.5</v>
      </c>
    </row>
    <row r="32" spans="1:4" s="50" customFormat="1" ht="15">
      <c r="A32" s="50" t="s">
        <v>303</v>
      </c>
      <c r="B32" s="238">
        <v>32</v>
      </c>
      <c r="C32" s="238">
        <v>20</v>
      </c>
      <c r="D32" s="250">
        <f t="shared" si="1"/>
        <v>1.6</v>
      </c>
    </row>
    <row r="33" spans="1:4" s="50" customFormat="1" ht="15">
      <c r="A33" s="50" t="s">
        <v>304</v>
      </c>
      <c r="B33" s="238">
        <v>46</v>
      </c>
      <c r="C33" s="238">
        <v>14</v>
      </c>
      <c r="D33" s="250">
        <f t="shared" si="1"/>
        <v>3.2857142857142856</v>
      </c>
    </row>
    <row r="34" spans="1:4" ht="15">
      <c r="A34" s="50"/>
      <c r="B34" s="50"/>
      <c r="C34" s="50"/>
      <c r="D34" s="251"/>
    </row>
    <row r="35" spans="1:4" ht="18">
      <c r="A35" s="242" t="s">
        <v>305</v>
      </c>
      <c r="B35" s="50"/>
      <c r="C35" s="50"/>
      <c r="D35" s="243">
        <f>SUM(D28:D33)</f>
        <v>46.020270132344436</v>
      </c>
    </row>
    <row r="36" spans="2:4" ht="18">
      <c r="B36" s="17"/>
      <c r="C36" s="17"/>
      <c r="D36" s="244"/>
    </row>
    <row r="37" spans="1:4" ht="12.75">
      <c r="A37" s="226"/>
      <c r="B37" s="17"/>
      <c r="C37" s="17"/>
      <c r="D37" s="240"/>
    </row>
    <row r="38" spans="1:4" ht="20.25">
      <c r="A38" s="252" t="s">
        <v>306</v>
      </c>
      <c r="B38" s="17"/>
      <c r="C38" s="17"/>
      <c r="D38" s="244">
        <f>D35+D18</f>
        <v>275.3682499303242</v>
      </c>
    </row>
    <row r="39" spans="1:3" ht="12.75">
      <c r="A39" s="226"/>
      <c r="B39" s="226"/>
      <c r="C39" s="226"/>
    </row>
    <row r="40" spans="1:3" ht="12.75">
      <c r="A40" s="226"/>
      <c r="B40" s="226"/>
      <c r="C40" s="226"/>
    </row>
    <row r="41" spans="1:3" ht="12.75">
      <c r="A41" s="226"/>
      <c r="B41" s="226"/>
      <c r="C41" s="226"/>
    </row>
    <row r="42" spans="1:7" ht="18">
      <c r="A42" s="307" t="s">
        <v>307</v>
      </c>
      <c r="B42" s="307"/>
      <c r="C42" s="307"/>
      <c r="D42" s="307"/>
      <c r="E42" s="17"/>
      <c r="F42" s="17"/>
      <c r="G42" s="253"/>
    </row>
    <row r="43" spans="1:10" ht="13.5" thickBot="1">
      <c r="A43" s="254"/>
      <c r="B43" s="230"/>
      <c r="C43" s="230"/>
      <c r="D43" s="230"/>
      <c r="E43" s="18"/>
      <c r="F43" s="18"/>
      <c r="G43" s="255"/>
      <c r="H43" s="39"/>
      <c r="I43" s="39"/>
      <c r="J43" s="39"/>
    </row>
    <row r="44" spans="1:6" ht="45.75" thickBot="1">
      <c r="A44" s="256" t="s">
        <v>308</v>
      </c>
      <c r="B44" s="257"/>
      <c r="C44" s="258" t="s">
        <v>309</v>
      </c>
      <c r="D44" s="234" t="s">
        <v>289</v>
      </c>
      <c r="E44" s="259"/>
      <c r="F44" s="259"/>
    </row>
    <row r="45" spans="1:4" ht="12.75">
      <c r="A45" s="260"/>
      <c r="B45" s="17"/>
      <c r="C45" s="17"/>
      <c r="D45" s="253"/>
    </row>
    <row r="46" spans="1:4" s="50" customFormat="1" ht="30">
      <c r="A46" s="261" t="s">
        <v>320</v>
      </c>
      <c r="B46" s="238"/>
      <c r="C46" s="262">
        <v>0.34</v>
      </c>
      <c r="D46" s="239">
        <f>SUM(239*3*0.34)</f>
        <v>243.78000000000003</v>
      </c>
    </row>
    <row r="47" spans="1:4" s="50" customFormat="1" ht="15">
      <c r="A47" s="263" t="s">
        <v>321</v>
      </c>
      <c r="B47" s="238"/>
      <c r="C47" s="262">
        <v>0.19</v>
      </c>
      <c r="D47" s="239">
        <f>SUM(239*3*0.19)</f>
        <v>136.23</v>
      </c>
    </row>
    <row r="48" spans="1:4" ht="12.75">
      <c r="A48" s="260"/>
      <c r="B48" s="17"/>
      <c r="C48" s="264"/>
      <c r="D48" s="240"/>
    </row>
    <row r="49" spans="1:4" ht="12.75">
      <c r="A49" s="260"/>
      <c r="B49" s="17"/>
      <c r="C49" s="17"/>
      <c r="D49" s="240"/>
    </row>
    <row r="50" spans="1:4" ht="13.5" thickBot="1">
      <c r="A50" s="260"/>
      <c r="B50" s="17"/>
      <c r="C50" s="17"/>
      <c r="D50" s="91"/>
    </row>
    <row r="51" spans="1:4" ht="18.75" thickBot="1">
      <c r="A51" s="209" t="s">
        <v>310</v>
      </c>
      <c r="B51" s="17"/>
      <c r="C51" s="17"/>
      <c r="D51" s="265">
        <f>SUM(D46:D47)</f>
        <v>380.01</v>
      </c>
    </row>
    <row r="52" spans="1:4" ht="12.75">
      <c r="A52" s="260"/>
      <c r="B52" s="17"/>
      <c r="C52" s="17"/>
      <c r="D52" s="253"/>
    </row>
    <row r="53" spans="1:3" ht="12.75">
      <c r="A53" s="226"/>
      <c r="B53" s="226"/>
      <c r="C53" s="226"/>
    </row>
    <row r="54" spans="1:3" ht="12.75">
      <c r="A54" s="226"/>
      <c r="B54" s="226"/>
      <c r="C54" s="226"/>
    </row>
    <row r="55" spans="1:7" ht="20.25">
      <c r="A55" s="266" t="s">
        <v>311</v>
      </c>
      <c r="B55" s="17"/>
      <c r="C55" s="17"/>
      <c r="E55" s="17"/>
      <c r="F55" s="17"/>
      <c r="G55" s="253"/>
    </row>
    <row r="56" spans="1:4" ht="12.75">
      <c r="A56" s="260"/>
      <c r="B56" s="17"/>
      <c r="C56" s="17"/>
      <c r="D56" s="253"/>
    </row>
    <row r="57" spans="1:4" ht="18">
      <c r="A57" s="308" t="s">
        <v>312</v>
      </c>
      <c r="B57" s="308"/>
      <c r="C57" s="308"/>
      <c r="D57" s="244">
        <f>D18</f>
        <v>229.34797979797978</v>
      </c>
    </row>
    <row r="58" spans="1:4" ht="18">
      <c r="A58" s="241"/>
      <c r="B58" s="152"/>
      <c r="C58" s="152"/>
      <c r="D58" s="267"/>
    </row>
    <row r="59" spans="1:4" ht="18">
      <c r="A59" s="308" t="s">
        <v>313</v>
      </c>
      <c r="B59" s="308"/>
      <c r="C59" s="308"/>
      <c r="D59" s="244">
        <f>D35</f>
        <v>46.020270132344436</v>
      </c>
    </row>
    <row r="60" spans="1:4" ht="18">
      <c r="A60" s="241"/>
      <c r="B60" s="152"/>
      <c r="C60" s="152"/>
      <c r="D60" s="267"/>
    </row>
    <row r="61" spans="1:4" ht="18.75" thickBot="1">
      <c r="A61" s="308" t="s">
        <v>314</v>
      </c>
      <c r="B61" s="308"/>
      <c r="C61" s="308"/>
      <c r="D61" s="268">
        <f>D51</f>
        <v>380.01</v>
      </c>
    </row>
    <row r="62" spans="1:4" ht="18">
      <c r="A62" s="241"/>
      <c r="B62" s="17"/>
      <c r="C62" s="17"/>
      <c r="D62" s="255"/>
    </row>
    <row r="63" spans="1:5" ht="18">
      <c r="A63" s="309" t="s">
        <v>315</v>
      </c>
      <c r="B63" s="309"/>
      <c r="C63" s="309"/>
      <c r="D63" s="243">
        <f>SUM(D61,D59,D57)</f>
        <v>655.3782499303242</v>
      </c>
      <c r="E63" s="269"/>
    </row>
    <row r="64" spans="1:4" ht="18.75" thickBot="1">
      <c r="A64" s="241"/>
      <c r="B64" s="17"/>
      <c r="C64" s="17"/>
      <c r="D64" s="253"/>
    </row>
    <row r="65" spans="1:4" ht="18.75" thickBot="1">
      <c r="A65" s="270" t="s">
        <v>316</v>
      </c>
      <c r="B65" s="270"/>
      <c r="C65" s="270"/>
      <c r="D65" s="271">
        <f>(D63/239)</f>
        <v>2.7421684097503105</v>
      </c>
    </row>
    <row r="66" spans="1:4" ht="15">
      <c r="A66" s="238" t="s">
        <v>317</v>
      </c>
      <c r="B66" s="238"/>
      <c r="C66" s="238"/>
      <c r="D66" s="239"/>
    </row>
    <row r="67" spans="1:4" ht="18.75" thickBot="1">
      <c r="A67" s="241"/>
      <c r="B67" s="17"/>
      <c r="C67" s="17"/>
      <c r="D67" s="240"/>
    </row>
    <row r="68" spans="1:4" ht="18.75" thickBot="1">
      <c r="A68" s="270" t="s">
        <v>318</v>
      </c>
      <c r="D68" s="265">
        <v>3</v>
      </c>
    </row>
    <row r="69" spans="1:3" ht="13.5" thickBot="1">
      <c r="A69" s="226"/>
      <c r="B69" s="226"/>
      <c r="C69" s="226"/>
    </row>
    <row r="70" spans="1:4" ht="18.75" thickBot="1">
      <c r="A70" s="270" t="s">
        <v>319</v>
      </c>
      <c r="B70" s="226"/>
      <c r="C70" s="226"/>
      <c r="D70" s="265">
        <f>(D65-D68)</f>
        <v>-0.2578315902496895</v>
      </c>
    </row>
    <row r="71" spans="1:4" ht="20.25">
      <c r="A71" s="306"/>
      <c r="B71" s="306"/>
      <c r="C71" s="306"/>
      <c r="D71" s="272"/>
    </row>
    <row r="72" spans="1:4" ht="20.25">
      <c r="A72" s="306"/>
      <c r="B72" s="306"/>
      <c r="C72" s="306"/>
      <c r="D72" s="272"/>
    </row>
    <row r="73" spans="1:3" ht="12.75">
      <c r="A73" s="226"/>
      <c r="B73" s="226"/>
      <c r="C73" s="226"/>
    </row>
  </sheetData>
  <mergeCells count="10">
    <mergeCell ref="A1:D1"/>
    <mergeCell ref="A3:D3"/>
    <mergeCell ref="A2:D2"/>
    <mergeCell ref="A71:C71"/>
    <mergeCell ref="A72:C72"/>
    <mergeCell ref="A42:D42"/>
    <mergeCell ref="A57:C57"/>
    <mergeCell ref="A59:C59"/>
    <mergeCell ref="A61:C61"/>
    <mergeCell ref="A63:C63"/>
  </mergeCells>
  <printOptions horizontalCentered="1"/>
  <pageMargins left="0.75" right="0.75" top="1" bottom="1" header="0.5" footer="0.5"/>
  <pageSetup horizontalDpi="300" verticalDpi="300" orientation="portrait" scale="72" r:id="rId1"/>
  <rowBreaks count="1" manualBreakCount="1">
    <brk id="5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DENR/DEH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Adams</dc:creator>
  <cp:keywords/>
  <dc:description/>
  <cp:lastModifiedBy>Laura_Leonard</cp:lastModifiedBy>
  <cp:lastPrinted>2003-12-02T20:00:01Z</cp:lastPrinted>
  <dcterms:created xsi:type="dcterms:W3CDTF">1999-01-06T13:14:46Z</dcterms:created>
  <dcterms:modified xsi:type="dcterms:W3CDTF">2005-09-07T15:01:55Z</dcterms:modified>
  <cp:category/>
  <cp:version/>
  <cp:contentType/>
  <cp:contentStatus/>
</cp:coreProperties>
</file>